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filterPrivacy="1"/>
  <bookViews>
    <workbookView xWindow="0" yWindow="0" windowWidth="22260" windowHeight="12645" tabRatio="817"/>
  </bookViews>
  <sheets>
    <sheet name="S1.TF family summary" sheetId="14" r:id="rId1"/>
    <sheet name="S2a.AP2-EREBP_cv.Chinese_long" sheetId="6" r:id="rId2"/>
    <sheet name="S2b.AP2-EREBP_cv.Borszczagowski" sheetId="7" r:id="rId3"/>
    <sheet name="S2c.AP2-EREBP_cv.Gy14" sheetId="8" r:id="rId4"/>
    <sheet name="S2d.AP2-EREBP_wild-cucumber" sheetId="9" r:id="rId5"/>
    <sheet name="S2e.AP2-EREBP_Melon" sheetId="10" r:id="rId6"/>
    <sheet name="S2f.AP2-EREBP_Watermelon" sheetId="11" r:id="rId7"/>
    <sheet name="S2g.AP2-EREBP_Bittergourd" sheetId="12" r:id="rId8"/>
    <sheet name="S2h.AP2-EREBP_Arabidopsis" sheetId="13" r:id="rId9"/>
    <sheet name="S3.DREB-A1 subgroup" sheetId="15" r:id="rId10"/>
    <sheet name="S4.FPKM values" sheetId="2" r:id="rId1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4" i="14" l="1"/>
  <c r="C87" i="14" s="1"/>
  <c r="B150" i="2" l="1"/>
  <c r="L10" i="2"/>
  <c r="K10" i="2"/>
  <c r="J10" i="2"/>
  <c r="I10" i="2"/>
  <c r="H10" i="2"/>
  <c r="G10" i="2"/>
  <c r="F10" i="2"/>
  <c r="E10" i="2"/>
  <c r="D10" i="2"/>
  <c r="C10" i="2"/>
  <c r="L9" i="2"/>
  <c r="K9" i="2"/>
  <c r="J9" i="2"/>
  <c r="I9" i="2"/>
  <c r="H9" i="2"/>
  <c r="G9" i="2"/>
  <c r="F9" i="2"/>
  <c r="E9" i="2"/>
  <c r="D9" i="2"/>
  <c r="C9" i="2"/>
  <c r="E43" i="15" l="1"/>
  <c r="F41" i="15" l="1"/>
  <c r="F40" i="15"/>
  <c r="F39" i="15"/>
  <c r="F38" i="15"/>
  <c r="F37" i="15"/>
  <c r="F36" i="15"/>
  <c r="F35" i="15"/>
  <c r="F33" i="15"/>
  <c r="F32" i="15"/>
  <c r="F31" i="15"/>
  <c r="F30" i="15"/>
  <c r="F29" i="15"/>
  <c r="F28" i="15"/>
  <c r="F26" i="15"/>
  <c r="F25" i="15"/>
  <c r="F24" i="15"/>
  <c r="F23" i="15"/>
  <c r="F22" i="15"/>
  <c r="F20" i="15"/>
  <c r="F19" i="15"/>
  <c r="F18" i="15"/>
  <c r="F17" i="15"/>
  <c r="F16" i="15"/>
  <c r="F15" i="15"/>
  <c r="F14" i="15"/>
  <c r="P86" i="14" l="1"/>
  <c r="O86" i="14"/>
  <c r="N86" i="14"/>
  <c r="M86" i="14"/>
  <c r="L86" i="14"/>
  <c r="J84" i="14"/>
  <c r="J87" i="14" s="1"/>
  <c r="H84" i="14"/>
  <c r="H87" i="14" s="1"/>
  <c r="G84" i="14"/>
  <c r="F84" i="14"/>
  <c r="F87" i="14" s="1"/>
  <c r="E84" i="14"/>
  <c r="E87" i="14" s="1"/>
  <c r="D84" i="14"/>
  <c r="D87" i="14" s="1"/>
  <c r="B84" i="14"/>
  <c r="B87" i="14" s="1"/>
  <c r="Q82" i="14"/>
  <c r="P82" i="14"/>
  <c r="O82" i="14"/>
  <c r="N82" i="14"/>
  <c r="M82" i="14"/>
  <c r="L82" i="14"/>
  <c r="Q81" i="14"/>
  <c r="P81" i="14"/>
  <c r="O81" i="14"/>
  <c r="N81" i="14"/>
  <c r="M81" i="14"/>
  <c r="L81" i="14"/>
  <c r="Q80" i="14"/>
  <c r="P80" i="14"/>
  <c r="O80" i="14"/>
  <c r="N80" i="14"/>
  <c r="M80" i="14"/>
  <c r="L80" i="14"/>
  <c r="Q79" i="14"/>
  <c r="P79" i="14"/>
  <c r="O79" i="14"/>
  <c r="N79" i="14"/>
  <c r="M79" i="14"/>
  <c r="L79" i="14"/>
  <c r="P78" i="14"/>
  <c r="O78" i="14"/>
  <c r="N78" i="14"/>
  <c r="M78" i="14"/>
  <c r="L78" i="14"/>
  <c r="Q77" i="14"/>
  <c r="P77" i="14"/>
  <c r="O77" i="14"/>
  <c r="N77" i="14"/>
  <c r="M77" i="14"/>
  <c r="L77" i="14"/>
  <c r="Q76" i="14"/>
  <c r="P76" i="14"/>
  <c r="O76" i="14"/>
  <c r="N76" i="14"/>
  <c r="M76" i="14"/>
  <c r="L76" i="14"/>
  <c r="Q75" i="14"/>
  <c r="P75" i="14"/>
  <c r="O75" i="14"/>
  <c r="N75" i="14"/>
  <c r="M75" i="14"/>
  <c r="L75" i="14"/>
  <c r="Q74" i="14"/>
  <c r="P74" i="14"/>
  <c r="O74" i="14"/>
  <c r="N74" i="14"/>
  <c r="M74" i="14"/>
  <c r="L74" i="14"/>
  <c r="P73" i="14"/>
  <c r="O73" i="14"/>
  <c r="N73" i="14"/>
  <c r="M73" i="14"/>
  <c r="L73" i="14"/>
  <c r="P72" i="14"/>
  <c r="O72" i="14"/>
  <c r="N72" i="14"/>
  <c r="M72" i="14"/>
  <c r="L72" i="14"/>
  <c r="Q71" i="14"/>
  <c r="P71" i="14"/>
  <c r="O71" i="14"/>
  <c r="N71" i="14"/>
  <c r="M71" i="14"/>
  <c r="L71" i="14"/>
  <c r="P70" i="14"/>
  <c r="O70" i="14"/>
  <c r="N70" i="14"/>
  <c r="M70" i="14"/>
  <c r="L70" i="14"/>
  <c r="P69" i="14"/>
  <c r="O69" i="14"/>
  <c r="N69" i="14"/>
  <c r="M69" i="14"/>
  <c r="L69" i="14"/>
  <c r="P68" i="14"/>
  <c r="O68" i="14"/>
  <c r="N68" i="14"/>
  <c r="M68" i="14"/>
  <c r="L68" i="14"/>
  <c r="P67" i="14"/>
  <c r="O67" i="14"/>
  <c r="N67" i="14"/>
  <c r="M67" i="14"/>
  <c r="L67" i="14"/>
  <c r="P66" i="14"/>
  <c r="O66" i="14"/>
  <c r="N66" i="14"/>
  <c r="M66" i="14"/>
  <c r="L66" i="14"/>
  <c r="P65" i="14"/>
  <c r="O65" i="14"/>
  <c r="N65" i="14"/>
  <c r="M65" i="14"/>
  <c r="L65" i="14"/>
  <c r="P64" i="14"/>
  <c r="O64" i="14"/>
  <c r="N64" i="14"/>
  <c r="M64" i="14"/>
  <c r="L64" i="14"/>
  <c r="P63" i="14"/>
  <c r="O63" i="14"/>
  <c r="N63" i="14"/>
  <c r="M63" i="14"/>
  <c r="L63" i="14"/>
  <c r="P62" i="14"/>
  <c r="O62" i="14"/>
  <c r="N62" i="14"/>
  <c r="M62" i="14"/>
  <c r="L62" i="14"/>
  <c r="P61" i="14"/>
  <c r="O61" i="14"/>
  <c r="N61" i="14"/>
  <c r="M61" i="14"/>
  <c r="L61" i="14"/>
  <c r="Q60" i="14"/>
  <c r="P60" i="14"/>
  <c r="O60" i="14"/>
  <c r="N60" i="14"/>
  <c r="M60" i="14"/>
  <c r="L60" i="14"/>
  <c r="P59" i="14"/>
  <c r="O59" i="14"/>
  <c r="N59" i="14"/>
  <c r="M59" i="14"/>
  <c r="L59" i="14"/>
  <c r="Q58" i="14"/>
  <c r="P58" i="14"/>
  <c r="O58" i="14"/>
  <c r="N58" i="14"/>
  <c r="M58" i="14"/>
  <c r="L58" i="14"/>
  <c r="Q57" i="14"/>
  <c r="P57" i="14"/>
  <c r="O57" i="14"/>
  <c r="N57" i="14"/>
  <c r="M57" i="14"/>
  <c r="L57" i="14"/>
  <c r="Q56" i="14"/>
  <c r="P56" i="14"/>
  <c r="O56" i="14"/>
  <c r="N56" i="14"/>
  <c r="M56" i="14"/>
  <c r="L56" i="14"/>
  <c r="P55" i="14"/>
  <c r="O55" i="14"/>
  <c r="N55" i="14"/>
  <c r="M55" i="14"/>
  <c r="L55" i="14"/>
  <c r="P54" i="14"/>
  <c r="O54" i="14"/>
  <c r="N54" i="14"/>
  <c r="M54" i="14"/>
  <c r="L54" i="14"/>
  <c r="Q53" i="14"/>
  <c r="P53" i="14"/>
  <c r="O53" i="14"/>
  <c r="N53" i="14"/>
  <c r="M53" i="14"/>
  <c r="L53" i="14"/>
  <c r="Q52" i="14"/>
  <c r="P52" i="14"/>
  <c r="O52" i="14"/>
  <c r="N52" i="14"/>
  <c r="M52" i="14"/>
  <c r="L52" i="14"/>
  <c r="P51" i="14"/>
  <c r="O51" i="14"/>
  <c r="N51" i="14"/>
  <c r="M51" i="14"/>
  <c r="L51" i="14"/>
  <c r="P50" i="14"/>
  <c r="O50" i="14"/>
  <c r="N50" i="14"/>
  <c r="M50" i="14"/>
  <c r="L50" i="14"/>
  <c r="P49" i="14"/>
  <c r="O49" i="14"/>
  <c r="N49" i="14"/>
  <c r="M49" i="14"/>
  <c r="L49" i="14"/>
  <c r="P48" i="14"/>
  <c r="O48" i="14"/>
  <c r="N48" i="14"/>
  <c r="M48" i="14"/>
  <c r="L48" i="14"/>
  <c r="P47" i="14"/>
  <c r="O47" i="14"/>
  <c r="N47" i="14"/>
  <c r="M47" i="14"/>
  <c r="L47" i="14"/>
  <c r="P46" i="14"/>
  <c r="O46" i="14"/>
  <c r="N46" i="14"/>
  <c r="M46" i="14"/>
  <c r="L46" i="14"/>
  <c r="Q45" i="14"/>
  <c r="P45" i="14"/>
  <c r="O45" i="14"/>
  <c r="N45" i="14"/>
  <c r="M45" i="14"/>
  <c r="L45" i="14"/>
  <c r="Q44" i="14"/>
  <c r="P44" i="14"/>
  <c r="O44" i="14"/>
  <c r="N44" i="14"/>
  <c r="M44" i="14"/>
  <c r="L44" i="14"/>
  <c r="Q43" i="14"/>
  <c r="P43" i="14"/>
  <c r="O43" i="14"/>
  <c r="N43" i="14"/>
  <c r="M43" i="14"/>
  <c r="L43" i="14"/>
  <c r="Q42" i="14"/>
  <c r="P42" i="14"/>
  <c r="O42" i="14"/>
  <c r="N42" i="14"/>
  <c r="M42" i="14"/>
  <c r="L42" i="14"/>
  <c r="P41" i="14"/>
  <c r="O41" i="14"/>
  <c r="N41" i="14"/>
  <c r="M41" i="14"/>
  <c r="L41" i="14"/>
  <c r="P40" i="14"/>
  <c r="O40" i="14"/>
  <c r="N40" i="14"/>
  <c r="M40" i="14"/>
  <c r="L40" i="14"/>
  <c r="Q39" i="14"/>
  <c r="P39" i="14"/>
  <c r="O39" i="14"/>
  <c r="N39" i="14"/>
  <c r="M39" i="14"/>
  <c r="L39" i="14"/>
  <c r="Q38" i="14"/>
  <c r="P38" i="14"/>
  <c r="O38" i="14"/>
  <c r="N38" i="14"/>
  <c r="M38" i="14"/>
  <c r="L38" i="14"/>
  <c r="P37" i="14"/>
  <c r="O37" i="14"/>
  <c r="N37" i="14"/>
  <c r="M37" i="14"/>
  <c r="L37" i="14"/>
  <c r="P36" i="14"/>
  <c r="O36" i="14"/>
  <c r="N36" i="14"/>
  <c r="M36" i="14"/>
  <c r="L36" i="14"/>
  <c r="P35" i="14"/>
  <c r="O35" i="14"/>
  <c r="N35" i="14"/>
  <c r="M35" i="14"/>
  <c r="L35" i="14"/>
  <c r="Q34" i="14"/>
  <c r="P34" i="14"/>
  <c r="O34" i="14"/>
  <c r="N34" i="14"/>
  <c r="M34" i="14"/>
  <c r="L34" i="14"/>
  <c r="Q33" i="14"/>
  <c r="P33" i="14"/>
  <c r="O33" i="14"/>
  <c r="N33" i="14"/>
  <c r="M33" i="14"/>
  <c r="L33" i="14"/>
  <c r="Q32" i="14"/>
  <c r="P32" i="14"/>
  <c r="O32" i="14"/>
  <c r="N32" i="14"/>
  <c r="M32" i="14"/>
  <c r="L32" i="14"/>
  <c r="Q31" i="14"/>
  <c r="P31" i="14"/>
  <c r="O31" i="14"/>
  <c r="N31" i="14"/>
  <c r="M31" i="14"/>
  <c r="L31" i="14"/>
  <c r="Q30" i="14"/>
  <c r="P30" i="14"/>
  <c r="O30" i="14"/>
  <c r="N30" i="14"/>
  <c r="M30" i="14"/>
  <c r="L30" i="14"/>
  <c r="P29" i="14"/>
  <c r="O29" i="14"/>
  <c r="N29" i="14"/>
  <c r="M29" i="14"/>
  <c r="L29" i="14"/>
  <c r="Q28" i="14"/>
  <c r="P28" i="14"/>
  <c r="O28" i="14"/>
  <c r="N28" i="14"/>
  <c r="M28" i="14"/>
  <c r="L28" i="14"/>
  <c r="Q27" i="14"/>
  <c r="P27" i="14"/>
  <c r="O27" i="14"/>
  <c r="N27" i="14"/>
  <c r="M27" i="14"/>
  <c r="L27" i="14"/>
  <c r="Q26" i="14"/>
  <c r="P26" i="14"/>
  <c r="O26" i="14"/>
  <c r="N26" i="14"/>
  <c r="M26" i="14"/>
  <c r="L26" i="14"/>
  <c r="Q25" i="14"/>
  <c r="P25" i="14"/>
  <c r="O25" i="14"/>
  <c r="N25" i="14"/>
  <c r="M25" i="14"/>
  <c r="L25" i="14"/>
  <c r="P24" i="14"/>
  <c r="O24" i="14"/>
  <c r="N24" i="14"/>
  <c r="M24" i="14"/>
  <c r="L24" i="14"/>
  <c r="Q23" i="14"/>
  <c r="P23" i="14"/>
  <c r="O23" i="14"/>
  <c r="N23" i="14"/>
  <c r="M23" i="14"/>
  <c r="L23" i="14"/>
  <c r="P22" i="14"/>
  <c r="O22" i="14"/>
  <c r="N22" i="14"/>
  <c r="M22" i="14"/>
  <c r="L22" i="14"/>
  <c r="Q21" i="14"/>
  <c r="P21" i="14"/>
  <c r="O21" i="14"/>
  <c r="N21" i="14"/>
  <c r="M21" i="14"/>
  <c r="L21" i="14"/>
  <c r="Q20" i="14"/>
  <c r="P20" i="14"/>
  <c r="O20" i="14"/>
  <c r="N20" i="14"/>
  <c r="M20" i="14"/>
  <c r="L20" i="14"/>
  <c r="P19" i="14"/>
  <c r="O19" i="14"/>
  <c r="N19" i="14"/>
  <c r="M19" i="14"/>
  <c r="L19" i="14"/>
  <c r="Q18" i="14"/>
  <c r="P18" i="14"/>
  <c r="O18" i="14"/>
  <c r="N18" i="14"/>
  <c r="M18" i="14"/>
  <c r="L18" i="14"/>
  <c r="Q17" i="14"/>
  <c r="P17" i="14"/>
  <c r="O17" i="14"/>
  <c r="N17" i="14"/>
  <c r="M17" i="14"/>
  <c r="L17" i="14"/>
  <c r="N84" i="14" l="1"/>
  <c r="G87" i="14"/>
  <c r="L84" i="14"/>
  <c r="P84" i="14"/>
  <c r="O84" i="14"/>
  <c r="M84" i="14"/>
  <c r="B161" i="13" l="1"/>
  <c r="C48" i="13"/>
  <c r="C159" i="13"/>
  <c r="C158" i="13"/>
  <c r="C157" i="13"/>
  <c r="C156" i="13"/>
  <c r="C155" i="13"/>
  <c r="C154" i="13"/>
  <c r="C153" i="13"/>
  <c r="C152" i="13"/>
  <c r="C151" i="13"/>
  <c r="C150" i="13"/>
  <c r="C149" i="13"/>
  <c r="C148" i="13"/>
  <c r="C147" i="13"/>
  <c r="C146" i="13"/>
  <c r="C145" i="13"/>
  <c r="C144" i="13"/>
  <c r="C143" i="13"/>
  <c r="C142" i="13"/>
  <c r="C141" i="13"/>
  <c r="C140" i="13"/>
  <c r="C139" i="13"/>
  <c r="C138" i="13"/>
  <c r="C137" i="13"/>
  <c r="C136" i="13"/>
  <c r="C135" i="13"/>
  <c r="C134" i="13"/>
  <c r="C133" i="13"/>
  <c r="C132" i="13"/>
  <c r="C131" i="13"/>
  <c r="C130" i="13"/>
  <c r="C129" i="13"/>
  <c r="C128" i="13"/>
  <c r="C127" i="13"/>
  <c r="C126" i="13"/>
  <c r="C125" i="13"/>
  <c r="C124" i="13"/>
  <c r="C123" i="13"/>
  <c r="C122" i="13"/>
  <c r="C121" i="13"/>
  <c r="C120" i="13"/>
  <c r="C119" i="13"/>
  <c r="C118" i="13"/>
  <c r="C117" i="13"/>
  <c r="C116" i="13"/>
  <c r="C115" i="13"/>
  <c r="C114" i="13"/>
  <c r="C113" i="13"/>
  <c r="C112" i="13"/>
  <c r="C111" i="13"/>
  <c r="C110" i="13"/>
  <c r="C109" i="13"/>
  <c r="C108" i="13"/>
  <c r="C107" i="13"/>
  <c r="C106" i="13"/>
  <c r="C105" i="13"/>
  <c r="C104" i="13"/>
  <c r="C103" i="13"/>
  <c r="C102" i="13"/>
  <c r="C101" i="13"/>
  <c r="C100" i="13"/>
  <c r="C99" i="13"/>
  <c r="C98" i="13"/>
  <c r="C97" i="13"/>
  <c r="C96" i="13"/>
  <c r="C95" i="13"/>
  <c r="C94" i="13"/>
  <c r="C93" i="13"/>
  <c r="C92" i="13"/>
  <c r="C91" i="13"/>
  <c r="C90" i="13"/>
  <c r="C89" i="13"/>
  <c r="C88" i="13"/>
  <c r="C87" i="13"/>
  <c r="C86" i="13"/>
  <c r="C85" i="13"/>
  <c r="C84" i="13"/>
  <c r="C83" i="13"/>
  <c r="C82" i="13"/>
  <c r="C81" i="13"/>
  <c r="C80" i="13"/>
  <c r="C79" i="13"/>
  <c r="C78" i="13"/>
  <c r="C77" i="13"/>
  <c r="C76" i="13"/>
  <c r="C75" i="13"/>
  <c r="C74" i="13"/>
  <c r="C73" i="13"/>
  <c r="C72" i="13"/>
  <c r="C71" i="13"/>
  <c r="C70" i="13"/>
  <c r="C69" i="13"/>
  <c r="C68" i="13"/>
  <c r="C67" i="13"/>
  <c r="C66" i="13"/>
  <c r="C65" i="13"/>
  <c r="C64" i="13"/>
  <c r="C63" i="13"/>
  <c r="C62" i="13"/>
  <c r="C61" i="13"/>
  <c r="C60" i="13"/>
  <c r="C59" i="13"/>
  <c r="C58" i="13"/>
  <c r="C57" i="13"/>
  <c r="C56" i="13"/>
  <c r="C55" i="13"/>
  <c r="C54" i="13"/>
  <c r="C53" i="13"/>
  <c r="C52" i="13"/>
  <c r="C51" i="13"/>
  <c r="C50" i="13"/>
  <c r="C49" i="13"/>
  <c r="C47" i="13"/>
  <c r="C46" i="13"/>
  <c r="C45" i="13"/>
  <c r="C44" i="13"/>
  <c r="C43" i="13"/>
  <c r="C42" i="13"/>
  <c r="C41" i="13"/>
  <c r="C40" i="13"/>
  <c r="C39" i="13"/>
  <c r="C38" i="13"/>
  <c r="C37" i="13"/>
  <c r="C36" i="13"/>
  <c r="C35" i="13"/>
  <c r="C34" i="13"/>
  <c r="C33" i="13"/>
  <c r="C32" i="13"/>
  <c r="C31" i="13"/>
  <c r="C30" i="13"/>
  <c r="C29" i="13"/>
  <c r="C28" i="13"/>
  <c r="C27" i="13"/>
  <c r="C26" i="13"/>
  <c r="C25" i="13"/>
  <c r="C24" i="13"/>
  <c r="C23" i="13"/>
  <c r="C22" i="13"/>
  <c r="C21" i="13"/>
  <c r="C20" i="13"/>
  <c r="C19" i="13"/>
  <c r="C18" i="13"/>
  <c r="C17" i="13"/>
  <c r="C16" i="13"/>
  <c r="C15" i="13"/>
  <c r="C14" i="13"/>
  <c r="C13" i="13"/>
  <c r="B123" i="12"/>
  <c r="C108" i="12"/>
  <c r="C36" i="12"/>
  <c r="C121" i="12"/>
  <c r="C120" i="12"/>
  <c r="C119" i="12"/>
  <c r="C117" i="12"/>
  <c r="C116" i="12"/>
  <c r="C115" i="12"/>
  <c r="C114" i="12"/>
  <c r="C113" i="12"/>
  <c r="C112" i="12"/>
  <c r="C111" i="12"/>
  <c r="C109" i="12"/>
  <c r="C106" i="12"/>
  <c r="C105" i="12"/>
  <c r="C104" i="12"/>
  <c r="C103" i="12"/>
  <c r="C102" i="12"/>
  <c r="C101" i="12"/>
  <c r="C100" i="12"/>
  <c r="C99" i="12"/>
  <c r="C98" i="12"/>
  <c r="C97" i="12"/>
  <c r="C96" i="12"/>
  <c r="C95" i="12"/>
  <c r="C94" i="12"/>
  <c r="C93" i="12"/>
  <c r="C92" i="12"/>
  <c r="C91" i="12"/>
  <c r="C90" i="12"/>
  <c r="C89" i="12"/>
  <c r="C88" i="12"/>
  <c r="C87" i="12"/>
  <c r="C85" i="12"/>
  <c r="C84" i="12"/>
  <c r="C83" i="12"/>
  <c r="C82" i="12"/>
  <c r="C81" i="12"/>
  <c r="C80" i="12"/>
  <c r="C79" i="12"/>
  <c r="C78" i="12"/>
  <c r="C77" i="12"/>
  <c r="C76" i="12"/>
  <c r="C74" i="12"/>
  <c r="C73" i="12"/>
  <c r="C72" i="12"/>
  <c r="C71" i="12"/>
  <c r="C70" i="12"/>
  <c r="C69" i="12"/>
  <c r="C68" i="12"/>
  <c r="C67" i="12"/>
  <c r="C66" i="12"/>
  <c r="C65" i="12"/>
  <c r="C64" i="12"/>
  <c r="C63" i="12"/>
  <c r="C62" i="12"/>
  <c r="C61" i="12"/>
  <c r="C60" i="12"/>
  <c r="C59" i="12"/>
  <c r="C58" i="12"/>
  <c r="C57" i="12"/>
  <c r="C56" i="12"/>
  <c r="C55" i="12"/>
  <c r="C54" i="12"/>
  <c r="C53" i="12"/>
  <c r="C52" i="12"/>
  <c r="C51" i="12"/>
  <c r="C50" i="12"/>
  <c r="C49" i="12"/>
  <c r="C48" i="12"/>
  <c r="C47" i="12"/>
  <c r="C46" i="12"/>
  <c r="C45" i="12"/>
  <c r="C44" i="12"/>
  <c r="C43" i="12"/>
  <c r="C42" i="12"/>
  <c r="C41" i="12"/>
  <c r="C40" i="12"/>
  <c r="C39" i="12"/>
  <c r="C38" i="12"/>
  <c r="C37" i="12"/>
  <c r="C35" i="12"/>
  <c r="C34" i="12"/>
  <c r="C33" i="12"/>
  <c r="C31" i="12"/>
  <c r="C30" i="12"/>
  <c r="C29" i="12"/>
  <c r="C28" i="12"/>
  <c r="C27" i="12"/>
  <c r="C26" i="12"/>
  <c r="C25" i="12"/>
  <c r="C24" i="12"/>
  <c r="C22" i="12"/>
  <c r="C21" i="12"/>
  <c r="C20" i="12"/>
  <c r="C19" i="12"/>
  <c r="C17" i="12"/>
  <c r="C16" i="12"/>
  <c r="C15" i="12"/>
  <c r="C14" i="12"/>
  <c r="C13" i="12"/>
  <c r="C118" i="12"/>
  <c r="C110" i="12"/>
  <c r="C107" i="12"/>
  <c r="C86" i="12"/>
  <c r="C75" i="12"/>
  <c r="C32" i="12"/>
  <c r="C23" i="12"/>
  <c r="C18" i="12"/>
  <c r="B159" i="11"/>
  <c r="C126" i="11"/>
  <c r="C116" i="11"/>
  <c r="C32" i="11"/>
  <c r="C15" i="11"/>
  <c r="C157" i="11"/>
  <c r="C156" i="11"/>
  <c r="C155" i="11"/>
  <c r="C154" i="11"/>
  <c r="C153" i="11"/>
  <c r="C151" i="11"/>
  <c r="C150" i="11"/>
  <c r="C149" i="11"/>
  <c r="C148" i="11"/>
  <c r="C147" i="11"/>
  <c r="C146" i="11"/>
  <c r="C145" i="11"/>
  <c r="C144" i="11"/>
  <c r="C143" i="11"/>
  <c r="C142" i="11"/>
  <c r="C141" i="11"/>
  <c r="C140" i="11"/>
  <c r="C139" i="11"/>
  <c r="C138" i="11"/>
  <c r="C137" i="11"/>
  <c r="C136" i="11"/>
  <c r="C135" i="11"/>
  <c r="C134" i="11"/>
  <c r="C133" i="11"/>
  <c r="C132" i="11"/>
  <c r="C131" i="11"/>
  <c r="C130" i="11"/>
  <c r="C129" i="11"/>
  <c r="C127" i="11"/>
  <c r="C125" i="11"/>
  <c r="C123" i="11"/>
  <c r="C122" i="11"/>
  <c r="C121" i="11"/>
  <c r="C120" i="11"/>
  <c r="C119" i="11"/>
  <c r="C115" i="11"/>
  <c r="C114" i="11"/>
  <c r="C111" i="11"/>
  <c r="C110" i="11"/>
  <c r="C109" i="11"/>
  <c r="C108" i="11"/>
  <c r="C106" i="11"/>
  <c r="C105" i="11"/>
  <c r="C104" i="11"/>
  <c r="C103" i="11"/>
  <c r="C102" i="11"/>
  <c r="C101" i="11"/>
  <c r="C100" i="11"/>
  <c r="C98" i="11"/>
  <c r="C97" i="11"/>
  <c r="C96" i="11"/>
  <c r="C95" i="11"/>
  <c r="C94" i="11"/>
  <c r="C92" i="11"/>
  <c r="C91" i="11"/>
  <c r="C90" i="11"/>
  <c r="C89" i="11"/>
  <c r="C88" i="11"/>
  <c r="C87" i="11"/>
  <c r="C86" i="11"/>
  <c r="C85" i="11"/>
  <c r="C84" i="11"/>
  <c r="C83" i="11"/>
  <c r="C82" i="11"/>
  <c r="C81" i="11"/>
  <c r="C79" i="11"/>
  <c r="C78" i="11"/>
  <c r="C77" i="11"/>
  <c r="C76" i="11"/>
  <c r="C75" i="11"/>
  <c r="C74" i="11"/>
  <c r="C73" i="11"/>
  <c r="C72" i="11"/>
  <c r="C71" i="11"/>
  <c r="C70" i="11"/>
  <c r="C69" i="11"/>
  <c r="C68" i="11"/>
  <c r="C67" i="11"/>
  <c r="C66" i="11"/>
  <c r="C65" i="11"/>
  <c r="C64" i="11"/>
  <c r="C63" i="11"/>
  <c r="C62" i="11"/>
  <c r="C61" i="11"/>
  <c r="C60" i="11"/>
  <c r="C58" i="11"/>
  <c r="C57" i="11"/>
  <c r="C56" i="11"/>
  <c r="C55" i="11"/>
  <c r="C54" i="11"/>
  <c r="C52" i="11"/>
  <c r="C51" i="11"/>
  <c r="C50" i="11"/>
  <c r="C49" i="11"/>
  <c r="C48" i="11"/>
  <c r="C47" i="11"/>
  <c r="C46" i="11"/>
  <c r="C45" i="11"/>
  <c r="C44" i="11"/>
  <c r="C43" i="11"/>
  <c r="C42" i="11"/>
  <c r="C41" i="11"/>
  <c r="C40" i="11"/>
  <c r="C39" i="11"/>
  <c r="C38" i="11"/>
  <c r="C37" i="11"/>
  <c r="C36" i="11"/>
  <c r="C35" i="11"/>
  <c r="C34" i="11"/>
  <c r="C33" i="11"/>
  <c r="C30" i="11"/>
  <c r="C29" i="11"/>
  <c r="C28" i="11"/>
  <c r="C27" i="11"/>
  <c r="C26" i="11"/>
  <c r="C25" i="11"/>
  <c r="C24" i="11"/>
  <c r="C23" i="11"/>
  <c r="C22" i="11"/>
  <c r="C21" i="11"/>
  <c r="C20" i="11"/>
  <c r="C19" i="11"/>
  <c r="C18" i="11"/>
  <c r="C17" i="11"/>
  <c r="C14" i="11"/>
  <c r="C152" i="11"/>
  <c r="C128" i="11"/>
  <c r="C124" i="11"/>
  <c r="C118" i="11"/>
  <c r="C117" i="11"/>
  <c r="C113" i="11"/>
  <c r="C112" i="11"/>
  <c r="C107" i="11"/>
  <c r="C99" i="11"/>
  <c r="C93" i="11"/>
  <c r="C80" i="11"/>
  <c r="C59" i="11"/>
  <c r="C53" i="11"/>
  <c r="C31" i="11"/>
  <c r="C16" i="11"/>
  <c r="C13" i="11"/>
  <c r="B154" i="10"/>
  <c r="C99" i="10"/>
  <c r="C84" i="10"/>
  <c r="C68" i="10"/>
  <c r="C16" i="10"/>
  <c r="C152" i="10"/>
  <c r="C151" i="10"/>
  <c r="C150" i="10"/>
  <c r="C149" i="10"/>
  <c r="C148" i="10"/>
  <c r="C145" i="10"/>
  <c r="C144" i="10"/>
  <c r="C143" i="10"/>
  <c r="C142" i="10"/>
  <c r="C141" i="10"/>
  <c r="C140" i="10"/>
  <c r="C138" i="10"/>
  <c r="C137" i="10"/>
  <c r="C136" i="10"/>
  <c r="C135" i="10"/>
  <c r="C134" i="10"/>
  <c r="C133" i="10"/>
  <c r="C132" i="10"/>
  <c r="C131" i="10"/>
  <c r="C130" i="10"/>
  <c r="C129" i="10"/>
  <c r="C128" i="10"/>
  <c r="C127" i="10"/>
  <c r="C126" i="10"/>
  <c r="C125" i="10"/>
  <c r="C124" i="10"/>
  <c r="C122" i="10"/>
  <c r="C121" i="10"/>
  <c r="C120" i="10"/>
  <c r="C119" i="10"/>
  <c r="C118" i="10"/>
  <c r="C117" i="10"/>
  <c r="C116" i="10"/>
  <c r="C115" i="10"/>
  <c r="C114" i="10"/>
  <c r="C113" i="10"/>
  <c r="C112" i="10"/>
  <c r="C111" i="10"/>
  <c r="C109" i="10"/>
  <c r="C108" i="10"/>
  <c r="C107" i="10"/>
  <c r="C105" i="10"/>
  <c r="C103" i="10"/>
  <c r="C102" i="10"/>
  <c r="C101" i="10"/>
  <c r="C100" i="10"/>
  <c r="C98" i="10"/>
  <c r="C97" i="10"/>
  <c r="C96" i="10"/>
  <c r="C94" i="10"/>
  <c r="C93" i="10"/>
  <c r="C92" i="10"/>
  <c r="C91" i="10"/>
  <c r="C90" i="10"/>
  <c r="C89" i="10"/>
  <c r="C88" i="10"/>
  <c r="C87" i="10"/>
  <c r="C86" i="10"/>
  <c r="C85" i="10"/>
  <c r="C83" i="10"/>
  <c r="C82" i="10"/>
  <c r="C81" i="10"/>
  <c r="C80" i="10"/>
  <c r="C79" i="10"/>
  <c r="C78" i="10"/>
  <c r="C77" i="10"/>
  <c r="C76" i="10"/>
  <c r="C75" i="10"/>
  <c r="C74" i="10"/>
  <c r="C73" i="10"/>
  <c r="C72" i="10"/>
  <c r="C71" i="10"/>
  <c r="C70" i="10"/>
  <c r="C69" i="10"/>
  <c r="C65" i="10"/>
  <c r="C64" i="10"/>
  <c r="C63" i="10"/>
  <c r="C62" i="10"/>
  <c r="C61" i="10"/>
  <c r="C60" i="10"/>
  <c r="C59" i="10"/>
  <c r="C58" i="10"/>
  <c r="C57" i="10"/>
  <c r="C56" i="10"/>
  <c r="C55" i="10"/>
  <c r="C54" i="10"/>
  <c r="C52" i="10"/>
  <c r="C50" i="10"/>
  <c r="C49" i="10"/>
  <c r="C48" i="10"/>
  <c r="C47" i="10"/>
  <c r="C46" i="10"/>
  <c r="C45" i="10"/>
  <c r="C44" i="10"/>
  <c r="C43" i="10"/>
  <c r="C42" i="10"/>
  <c r="C41" i="10"/>
  <c r="C40" i="10"/>
  <c r="C39" i="10"/>
  <c r="C38" i="10"/>
  <c r="C37" i="10"/>
  <c r="C36" i="10"/>
  <c r="C35" i="10"/>
  <c r="C34" i="10"/>
  <c r="C33" i="10"/>
  <c r="C32" i="10"/>
  <c r="C31" i="10"/>
  <c r="C30" i="10"/>
  <c r="C29" i="10"/>
  <c r="C28" i="10"/>
  <c r="C27" i="10"/>
  <c r="C26" i="10"/>
  <c r="C25" i="10"/>
  <c r="C24" i="10"/>
  <c r="C23" i="10"/>
  <c r="C22" i="10"/>
  <c r="C21" i="10"/>
  <c r="C20" i="10"/>
  <c r="C19" i="10"/>
  <c r="C18" i="10"/>
  <c r="C17" i="10"/>
  <c r="C15" i="10"/>
  <c r="C14" i="10"/>
  <c r="C13" i="10"/>
  <c r="C147" i="10"/>
  <c r="C146" i="10"/>
  <c r="C139" i="10"/>
  <c r="C123" i="10"/>
  <c r="C110" i="10"/>
  <c r="C106" i="10"/>
  <c r="C104" i="10"/>
  <c r="C95" i="10"/>
  <c r="C67" i="10"/>
  <c r="C66" i="10"/>
  <c r="C53" i="10"/>
  <c r="C51" i="10"/>
  <c r="B160" i="9"/>
  <c r="C158" i="9"/>
  <c r="C100" i="9"/>
  <c r="C21" i="9"/>
  <c r="C15" i="9"/>
  <c r="C157" i="9"/>
  <c r="C156" i="9"/>
  <c r="C155" i="9"/>
  <c r="C154" i="9"/>
  <c r="C153" i="9"/>
  <c r="C152" i="9"/>
  <c r="C151" i="9"/>
  <c r="C149" i="9"/>
  <c r="C148" i="9"/>
  <c r="C147" i="9"/>
  <c r="C146" i="9"/>
  <c r="C145" i="9"/>
  <c r="C144" i="9"/>
  <c r="C143" i="9"/>
  <c r="C142" i="9"/>
  <c r="C141" i="9"/>
  <c r="C140" i="9"/>
  <c r="C139" i="9"/>
  <c r="C138" i="9"/>
  <c r="C137" i="9"/>
  <c r="C135" i="9"/>
  <c r="C133" i="9"/>
  <c r="C132" i="9"/>
  <c r="C131" i="9"/>
  <c r="C130" i="9"/>
  <c r="C129" i="9"/>
  <c r="C127" i="9"/>
  <c r="C126" i="9"/>
  <c r="C125" i="9"/>
  <c r="C124" i="9"/>
  <c r="C123" i="9"/>
  <c r="C122" i="9"/>
  <c r="C121" i="9"/>
  <c r="C120" i="9"/>
  <c r="C119" i="9"/>
  <c r="C118" i="9"/>
  <c r="C117" i="9"/>
  <c r="C116" i="9"/>
  <c r="C115" i="9"/>
  <c r="C114" i="9"/>
  <c r="C113" i="9"/>
  <c r="C112" i="9"/>
  <c r="C111" i="9"/>
  <c r="C110" i="9"/>
  <c r="C109" i="9"/>
  <c r="C108" i="9"/>
  <c r="C107" i="9"/>
  <c r="C106" i="9"/>
  <c r="C105" i="9"/>
  <c r="C104" i="9"/>
  <c r="C103" i="9"/>
  <c r="C101" i="9"/>
  <c r="C99" i="9"/>
  <c r="C98" i="9"/>
  <c r="C97" i="9"/>
  <c r="C96" i="9"/>
  <c r="C95" i="9"/>
  <c r="C94" i="9"/>
  <c r="C92" i="9"/>
  <c r="C91" i="9"/>
  <c r="C90" i="9"/>
  <c r="C89" i="9"/>
  <c r="C88" i="9"/>
  <c r="C87" i="9"/>
  <c r="C86" i="9"/>
  <c r="C85" i="9"/>
  <c r="C84" i="9"/>
  <c r="C83" i="9"/>
  <c r="C80" i="9"/>
  <c r="C79" i="9"/>
  <c r="C78" i="9"/>
  <c r="C77" i="9"/>
  <c r="C76" i="9"/>
  <c r="C75" i="9"/>
  <c r="C74" i="9"/>
  <c r="C73" i="9"/>
  <c r="C71" i="9"/>
  <c r="C70" i="9"/>
  <c r="C69" i="9"/>
  <c r="C68" i="9"/>
  <c r="C66" i="9"/>
  <c r="C65" i="9"/>
  <c r="C64" i="9"/>
  <c r="C63" i="9"/>
  <c r="C62" i="9"/>
  <c r="C59" i="9"/>
  <c r="C58" i="9"/>
  <c r="C57" i="9"/>
  <c r="C56" i="9"/>
  <c r="C55" i="9"/>
  <c r="C54" i="9"/>
  <c r="C53" i="9"/>
  <c r="C52" i="9"/>
  <c r="C51" i="9"/>
  <c r="C50" i="9"/>
  <c r="C49" i="9"/>
  <c r="C48" i="9"/>
  <c r="C47" i="9"/>
  <c r="C46" i="9"/>
  <c r="C45" i="9"/>
  <c r="C44" i="9"/>
  <c r="C43" i="9"/>
  <c r="C42" i="9"/>
  <c r="C40" i="9"/>
  <c r="C39" i="9"/>
  <c r="C38" i="9"/>
  <c r="C37" i="9"/>
  <c r="C36" i="9"/>
  <c r="C35" i="9"/>
  <c r="C33" i="9"/>
  <c r="C32" i="9"/>
  <c r="C31" i="9"/>
  <c r="C30" i="9"/>
  <c r="C29" i="9"/>
  <c r="C27" i="9"/>
  <c r="C26" i="9"/>
  <c r="C25" i="9"/>
  <c r="C24" i="9"/>
  <c r="C23" i="9"/>
  <c r="C22" i="9"/>
  <c r="C20" i="9"/>
  <c r="C19" i="9"/>
  <c r="C18" i="9"/>
  <c r="C17" i="9"/>
  <c r="C14" i="9"/>
  <c r="C13" i="9"/>
  <c r="C150" i="9"/>
  <c r="C136" i="9"/>
  <c r="C134" i="9"/>
  <c r="C128" i="9"/>
  <c r="C102" i="9"/>
  <c r="C93" i="9"/>
  <c r="C82" i="9"/>
  <c r="C81" i="9"/>
  <c r="C72" i="9"/>
  <c r="C67" i="9"/>
  <c r="C61" i="9"/>
  <c r="C60" i="9"/>
  <c r="C41" i="9"/>
  <c r="C34" i="9"/>
  <c r="C28" i="9"/>
  <c r="C16" i="9"/>
  <c r="B156" i="8"/>
  <c r="C134" i="8"/>
  <c r="C115" i="8"/>
  <c r="C67" i="8"/>
  <c r="C66" i="8"/>
  <c r="C154" i="8"/>
  <c r="C152" i="8"/>
  <c r="C151" i="8"/>
  <c r="C150" i="8"/>
  <c r="C149" i="8"/>
  <c r="C148" i="8"/>
  <c r="C147" i="8"/>
  <c r="C146" i="8"/>
  <c r="C145" i="8"/>
  <c r="C143" i="8"/>
  <c r="C142" i="8"/>
  <c r="C141" i="8"/>
  <c r="C140" i="8"/>
  <c r="C139" i="8"/>
  <c r="C138" i="8"/>
  <c r="C137" i="8"/>
  <c r="C135" i="8"/>
  <c r="C133" i="8"/>
  <c r="C132" i="8"/>
  <c r="C131" i="8"/>
  <c r="C130" i="8"/>
  <c r="C129" i="8"/>
  <c r="C128" i="8"/>
  <c r="C127" i="8"/>
  <c r="C126" i="8"/>
  <c r="C125" i="8"/>
  <c r="C124" i="8"/>
  <c r="C122" i="8"/>
  <c r="C121" i="8"/>
  <c r="C120" i="8"/>
  <c r="C119" i="8"/>
  <c r="C118" i="8"/>
  <c r="C117" i="8"/>
  <c r="C116" i="8"/>
  <c r="C114" i="8"/>
  <c r="C111" i="8"/>
  <c r="C110" i="8"/>
  <c r="C108" i="8"/>
  <c r="C107" i="8"/>
  <c r="C106" i="8"/>
  <c r="C105" i="8"/>
  <c r="C104" i="8"/>
  <c r="C103" i="8"/>
  <c r="C102" i="8"/>
  <c r="C101" i="8"/>
  <c r="C100" i="8"/>
  <c r="C99" i="8"/>
  <c r="C98" i="8"/>
  <c r="C97" i="8"/>
  <c r="C96" i="8"/>
  <c r="C95" i="8"/>
  <c r="C94" i="8"/>
  <c r="C93" i="8"/>
  <c r="C92" i="8"/>
  <c r="C91" i="8"/>
  <c r="C90" i="8"/>
  <c r="C89" i="8"/>
  <c r="C88" i="8"/>
  <c r="C87" i="8"/>
  <c r="C86" i="8"/>
  <c r="C85" i="8"/>
  <c r="C84" i="8"/>
  <c r="C83" i="8"/>
  <c r="C81" i="8"/>
  <c r="C79" i="8"/>
  <c r="C78" i="8"/>
  <c r="C77" i="8"/>
  <c r="C76" i="8"/>
  <c r="C75" i="8"/>
  <c r="C74" i="8"/>
  <c r="C73" i="8"/>
  <c r="C72" i="8"/>
  <c r="C71" i="8"/>
  <c r="C70" i="8"/>
  <c r="C69" i="8"/>
  <c r="C68" i="8"/>
  <c r="C65" i="8"/>
  <c r="C64" i="8"/>
  <c r="C63" i="8"/>
  <c r="C62" i="8"/>
  <c r="C61" i="8"/>
  <c r="C60" i="8"/>
  <c r="C59" i="8"/>
  <c r="C58" i="8"/>
  <c r="C57" i="8"/>
  <c r="C56" i="8"/>
  <c r="C55" i="8"/>
  <c r="C54" i="8"/>
  <c r="C53" i="8"/>
  <c r="C52" i="8"/>
  <c r="C51" i="8"/>
  <c r="C50" i="8"/>
  <c r="C49" i="8"/>
  <c r="C48" i="8"/>
  <c r="C47" i="8"/>
  <c r="C45" i="8"/>
  <c r="C44" i="8"/>
  <c r="C43" i="8"/>
  <c r="C41" i="8"/>
  <c r="C39" i="8"/>
  <c r="C38" i="8"/>
  <c r="C37" i="8"/>
  <c r="C36" i="8"/>
  <c r="C35" i="8"/>
  <c r="C34" i="8"/>
  <c r="C33" i="8"/>
  <c r="C32" i="8"/>
  <c r="C30" i="8"/>
  <c r="C29" i="8"/>
  <c r="C28" i="8"/>
  <c r="C27" i="8"/>
  <c r="C24" i="8"/>
  <c r="C23" i="8"/>
  <c r="C22" i="8"/>
  <c r="C21" i="8"/>
  <c r="C19" i="8"/>
  <c r="C18" i="8"/>
  <c r="C17" i="8"/>
  <c r="C16" i="8"/>
  <c r="C15" i="8"/>
  <c r="C14" i="8"/>
  <c r="C13" i="8"/>
  <c r="C153" i="8"/>
  <c r="C144" i="8"/>
  <c r="C136" i="8"/>
  <c r="C123" i="8"/>
  <c r="C113" i="8"/>
  <c r="C112" i="8"/>
  <c r="C109" i="8"/>
  <c r="C82" i="8"/>
  <c r="C80" i="8"/>
  <c r="C46" i="8"/>
  <c r="C42" i="8"/>
  <c r="C40" i="8"/>
  <c r="C31" i="8"/>
  <c r="C26" i="8"/>
  <c r="C25" i="8"/>
  <c r="C20" i="8"/>
  <c r="B146" i="7"/>
  <c r="C108" i="7"/>
  <c r="C103" i="7"/>
  <c r="C57" i="7"/>
  <c r="C53" i="7"/>
  <c r="C144" i="7"/>
  <c r="C143" i="7"/>
  <c r="C142" i="7"/>
  <c r="C141" i="7"/>
  <c r="C140" i="7"/>
  <c r="C139" i="7"/>
  <c r="C138" i="7"/>
  <c r="C137" i="7"/>
  <c r="C135" i="7"/>
  <c r="C134" i="7"/>
  <c r="C133" i="7"/>
  <c r="C131" i="7"/>
  <c r="C130" i="7"/>
  <c r="C129" i="7"/>
  <c r="C128" i="7"/>
  <c r="C127" i="7"/>
  <c r="C126" i="7"/>
  <c r="C125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7" i="7"/>
  <c r="C106" i="7"/>
  <c r="C105" i="7"/>
  <c r="C104" i="7"/>
  <c r="C102" i="7"/>
  <c r="C101" i="7"/>
  <c r="C100" i="7"/>
  <c r="C99" i="7"/>
  <c r="C98" i="7"/>
  <c r="C97" i="7"/>
  <c r="C96" i="7"/>
  <c r="C95" i="7"/>
  <c r="C94" i="7"/>
  <c r="C93" i="7"/>
  <c r="C92" i="7"/>
  <c r="C91" i="7"/>
  <c r="C89" i="7"/>
  <c r="C88" i="7"/>
  <c r="C87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6" i="7"/>
  <c r="C65" i="7"/>
  <c r="C64" i="7"/>
  <c r="C63" i="7"/>
  <c r="C62" i="7"/>
  <c r="C61" i="7"/>
  <c r="C60" i="7"/>
  <c r="C59" i="7"/>
  <c r="C58" i="7"/>
  <c r="C56" i="7"/>
  <c r="C52" i="7"/>
  <c r="C51" i="7"/>
  <c r="C50" i="7"/>
  <c r="C49" i="7"/>
  <c r="C48" i="7"/>
  <c r="C47" i="7"/>
  <c r="C46" i="7"/>
  <c r="C44" i="7"/>
  <c r="C43" i="7"/>
  <c r="C42" i="7"/>
  <c r="C41" i="7"/>
  <c r="C39" i="7"/>
  <c r="C38" i="7"/>
  <c r="C36" i="7"/>
  <c r="C35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5" i="7"/>
  <c r="C14" i="7"/>
  <c r="C13" i="7"/>
  <c r="C136" i="7"/>
  <c r="C132" i="7"/>
  <c r="C124" i="7"/>
  <c r="C90" i="7"/>
  <c r="C86" i="7"/>
  <c r="C67" i="7"/>
  <c r="C55" i="7"/>
  <c r="C54" i="7"/>
  <c r="C45" i="7"/>
  <c r="C40" i="7"/>
  <c r="C37" i="7"/>
  <c r="C34" i="7"/>
  <c r="C16" i="7"/>
  <c r="B150" i="6"/>
  <c r="C148" i="6"/>
  <c r="C103" i="6"/>
  <c r="C23" i="6"/>
  <c r="C17" i="6"/>
  <c r="C147" i="6"/>
  <c r="C146" i="6"/>
  <c r="C145" i="6"/>
  <c r="C144" i="6"/>
  <c r="C143" i="6"/>
  <c r="C141" i="6"/>
  <c r="C140" i="6"/>
  <c r="C139" i="6"/>
  <c r="C138" i="6"/>
  <c r="C137" i="6"/>
  <c r="C136" i="6"/>
  <c r="C135" i="6"/>
  <c r="C134" i="6"/>
  <c r="C133" i="6"/>
  <c r="C132" i="6"/>
  <c r="C130" i="6"/>
  <c r="C128" i="6"/>
  <c r="C127" i="6"/>
  <c r="C126" i="6"/>
  <c r="C125" i="6"/>
  <c r="C123" i="6"/>
  <c r="C122" i="6"/>
  <c r="C120" i="6"/>
  <c r="C119" i="6"/>
  <c r="C118" i="6"/>
  <c r="C117" i="6"/>
  <c r="C116" i="6"/>
  <c r="C115" i="6"/>
  <c r="C114" i="6"/>
  <c r="C113" i="6"/>
  <c r="C112" i="6"/>
  <c r="C111" i="6"/>
  <c r="C110" i="6"/>
  <c r="C109" i="6"/>
  <c r="C108" i="6"/>
  <c r="C107" i="6"/>
  <c r="C106" i="6"/>
  <c r="C104" i="6"/>
  <c r="C102" i="6"/>
  <c r="C101" i="6"/>
  <c r="C100" i="6"/>
  <c r="C99" i="6"/>
  <c r="C98" i="6"/>
  <c r="C97" i="6"/>
  <c r="C96" i="6"/>
  <c r="C95" i="6"/>
  <c r="C94" i="6"/>
  <c r="C93" i="6"/>
  <c r="C92" i="6"/>
  <c r="C91" i="6"/>
  <c r="C90" i="6"/>
  <c r="C89" i="6"/>
  <c r="C87" i="6"/>
  <c r="C86" i="6"/>
  <c r="C85" i="6"/>
  <c r="C84" i="6"/>
  <c r="C81" i="6"/>
  <c r="C80" i="6"/>
  <c r="C79" i="6"/>
  <c r="C78" i="6"/>
  <c r="C77" i="6"/>
  <c r="C76" i="6"/>
  <c r="C75" i="6"/>
  <c r="C74" i="6"/>
  <c r="C73" i="6"/>
  <c r="C72" i="6"/>
  <c r="C71" i="6"/>
  <c r="C70" i="6"/>
  <c r="C69" i="6"/>
  <c r="C68" i="6"/>
  <c r="C67" i="6"/>
  <c r="C66" i="6"/>
  <c r="C65" i="6"/>
  <c r="C62" i="6"/>
  <c r="C61" i="6"/>
  <c r="C60" i="6"/>
  <c r="C59" i="6"/>
  <c r="C58" i="6"/>
  <c r="C57" i="6"/>
  <c r="C56" i="6"/>
  <c r="C55" i="6"/>
  <c r="C54" i="6"/>
  <c r="C53" i="6"/>
  <c r="C52" i="6"/>
  <c r="C51" i="6"/>
  <c r="C50" i="6"/>
  <c r="C49" i="6"/>
  <c r="C48" i="6"/>
  <c r="C47" i="6"/>
  <c r="C46" i="6"/>
  <c r="C45" i="6"/>
  <c r="C44" i="6"/>
  <c r="C43" i="6"/>
  <c r="C42" i="6"/>
  <c r="C41" i="6"/>
  <c r="C40" i="6"/>
  <c r="C39" i="6"/>
  <c r="C38" i="6"/>
  <c r="C37" i="6"/>
  <c r="C36" i="6"/>
  <c r="C35" i="6"/>
  <c r="C34" i="6"/>
  <c r="C32" i="6"/>
  <c r="C31" i="6"/>
  <c r="C30" i="6"/>
  <c r="C28" i="6"/>
  <c r="C27" i="6"/>
  <c r="C26" i="6"/>
  <c r="C24" i="6"/>
  <c r="C22" i="6"/>
  <c r="C20" i="6"/>
  <c r="C19" i="6"/>
  <c r="C16" i="6"/>
  <c r="C15" i="6"/>
  <c r="C14" i="6"/>
  <c r="C13" i="6"/>
  <c r="C142" i="6"/>
  <c r="C131" i="6"/>
  <c r="C129" i="6"/>
  <c r="C124" i="6"/>
  <c r="C121" i="6"/>
  <c r="C105" i="6"/>
  <c r="C88" i="6"/>
  <c r="C83" i="6"/>
  <c r="C82" i="6"/>
  <c r="C64" i="6"/>
  <c r="C63" i="6"/>
  <c r="C33" i="6"/>
  <c r="C29" i="6"/>
  <c r="C25" i="6"/>
  <c r="C21" i="6"/>
  <c r="C18" i="6"/>
</calcChain>
</file>

<file path=xl/sharedStrings.xml><?xml version="1.0" encoding="utf-8"?>
<sst xmlns="http://schemas.openxmlformats.org/spreadsheetml/2006/main" count="3969" uniqueCount="2267">
  <si>
    <t>Gene_ID</t>
  </si>
  <si>
    <t>Group</t>
  </si>
  <si>
    <t>protein length (aa)</t>
    <phoneticPr fontId="1" type="noConversion"/>
  </si>
  <si>
    <t>aa sequences</t>
    <phoneticPr fontId="1" type="noConversion"/>
  </si>
  <si>
    <t>Csa1M275920.1</t>
  </si>
  <si>
    <t>AP2</t>
  </si>
  <si>
    <t>MTKSTAQQVQIREANGNNVVMKTKTKRTRRSVPRDSPPQRSSIYRGVTRHRWTGRYEAHLWDKNCWNESQNKKGRQVYLGAYDDEEAAAHAYDLAALKYWGQETILNFPLTTYQKELKEMEGQSREEYIGSLRRKSSGFSRGVSKYRGVARHHHNGRWEARIGRVFGNKYLYLGTYATQEEAATAYDIAAIEYRGLNAVTNFDLSRYIKWLKPSNDVVYDNNRILTVDSILPSPKQELDLGLFPPDQNQSSTDSATPEPIALPPSRRSTTSTTTTTTTSALGLLLQSSKFKEMMEMNSAAECPSTPSSSEQLERRRCLFPDDVQTFFACETSGSYCYGEADDAMFSDFNSFVPPPLSHYDFAD</t>
  </si>
  <si>
    <t>Csa1M423190.1</t>
  </si>
  <si>
    <t>MNNSSSSSSSSPPSSSNWLAFSLSNHPDSLSLFHPNPNPNPNPIPTDLSIFSPTVPKLEHFLRPPPPSHYSPHHSQICDSDLKTIAASFLRGPPTSHFPDQHFQHLHAPPPPPPTQPDTPPPPPPKKAVDTFGQRTSIYRGVTRHRWTGRYEAHLWDNSCRREGQSRKGRQVYLGGYDKEEKAARAYDLAALKYWGPTTTTNFPVSNYEKELEEMKNMTRQEFVASLRRRSSGFSRGASIYRGVTRHHQHGRWQARIGRVAGNKDLYLGTFSTQEEAAEAYDIAAIKFRGLNAVTNFDISRYDVKSIASSNLPIGGMSGAKSKTTSDSAASDGGSRSTDERDVHHSPPSSSTSTFISSSSQPNNNSSSTLSFTMPIKQDPSDQYWSILSYNPDAFNANLPKPDDNNVPVPLFQQPESTMFPAITELGSSGSGMTEGGMYVQQQQQYGTPMAFAKASFFQTPIFGME</t>
  </si>
  <si>
    <t>Csa2M092800.1</t>
  </si>
  <si>
    <t>MGSINWLGFSLSPQHQPSDHAHAAAATAPFTSDQISPSDVSAVCFDNLPSSYAVYEHSQDWNNMKGLGSTQSSDFSALIESQHQPKLENFLGHHSFTDHDHDHATAAVYTNASANYIFQNSSLDLPSEAAGCGGGRPSAGNGNANNTTSIGLSMIKTWLRNQPAPPQVVAKGGGDHDGSAVGISNHLTTAHTLSLSMNTGPPPPSQSSSGSAALPLLTASGGESSSSDNKQGKSSGASIDAENGAVEAAPRKSVDTFGQRTSIYRGVTRHRWTGRYEAHLWDNSCRREGQTRKGRQVYLGGYDKEEKAARAYDLAALKYWGTTTTTNFPISDYEKELEDMKHMTRQEFVASLRRKSSGFSRGASIYRGVTRHHQHGRWQARIGRVAGNKDLYLGTFGTQEEAAEAYDIAAIKFRGLNAVTNFDMSRYDVKAILESNTLPIGGAAKRLKDIHHSDIPLDPQRAEDNITSHLSDGIINITSTTTPYSGGGWPTIAFHHHHPYAFHYPYATPQQRMWCKQEQDATAIAADNFFPHGGAMDSMDHSSGSYSSANGDGYNGNFLIPMGAEGSSSNNGGLGDIGEVNLFGGCSNVDDPFHATRTSNLYNYHNSSHQLQPPPPPSGLQGSNCNNWLPPARSVCQGGAPPPFTIWNDT</t>
  </si>
  <si>
    <t>Csa2M279250.1</t>
  </si>
  <si>
    <t>MWDLNDSPDHGGTDEFEVLSSIDGDDDRGKWIGSINSNSSSSVVVMEDGSDADEASVGEGEPLLRRNNFSVTHPPATRQFFPMEDSDVEASSAAVGGSTTFPPARWVGVKFCQTEPIAAVRPVAVLQPIKKSRRGPRSRSSQYRGVTFYRRTGRWESHIWDCGKQVYLGGFDTAHAAARAYDRAAIKFRGTEADINFSIEDYEDDLQQMGNLTKEEFVHVLRRQSTGYPRGSSKFRGVTLHKCGRWEARMGQFLGKKYVYLGLFDSEIEAARAYDKAAIKCNGKEAVTNFDPSIYEDELSTTESPSTKVLEQNLDLRLGNSSSKKHTLSFGNHCTNVTPNIDLQISNESNPQESNIFENDNVICHTLLQTEKMQFRSEMIVRSPPSVETTKHGCLETLHNYSPHINQSNSQIHLLRSSNEEGLGGSDEVSLSLSEGHQWQQQSGGSQQFANAAASSGFPQLQFSTPKNWLQKNNGCFFLQRPS</t>
  </si>
  <si>
    <t>Csa2M354000.1</t>
  </si>
  <si>
    <t>MKSMSDNEDSNNNNNNNNNSWLGFSLSPHMKMEVSSSDHPYNQHHSLHSASNPFYLSPHFNNNNTEIFYGIPDNSSLHHHSAAASLSVMPLKSDGSLCIMEALSRSQTEGMVPSSSPKLEDFLGGATMGGRGGYFNQNAESESDREHSFDLLQRPIRQNQQILIQNSNQYYSGLLPSSIGIGTCDPQILPPDDDGIPCFRNWVSRSHYSATHNTLEHHITGGDGGGGGTLMNESNGGGSASIGGMSCGELQSLSLSMSPGSQSSSFTTSGQISPTGGDGTAVETKKRGPGKLCQKQPVHRKSIDTFGQRTSQYRGVTRHRWTGRYEAHLWDNSCKKEGQTRKGRQVYLGGYDMEEKAARAYDLAALKYWGPSTHINFPLENYQTELEEMKNMSRQEYVAHLRRKSSGFSRGASVFRGVTRHHQHGRWQARIGRVAGNKDLYLGTFSTQEEAAEAYDIAAIKFRGVNAVTNFDISRYDVEKIMASNTLLAGELARRNKDVEPSNDSSIVPYDSSIVSNNNGGIGIGMEINPDANTANGNANDWKMALYQNPSHHQQQAAAATCVADSLDNHQNKSMAVSGGYRNTSFSMALQDLIGIESLSANTHGIEDDVSKQVTHFSNSSSLVTSLSSSREGSPDKTNVSMPFGKAPPLMASKLIGATNGVGVGSWYPSPQQLRPTAAAAISMAHLPVFATWNDT</t>
  </si>
  <si>
    <t>Csa3M652380.1</t>
  </si>
  <si>
    <t>MPLRSDGTLCISAPHDWRSYENEEESPKLEDFLGNCYSNSLGNDQSHSNNAAGFIQPNNNSNNNEDDDNYNYQADQSLTPNNTNAIDKSWLGPTSQNGCGSFQSLSLGMSPANSQSDIASFTSPPSPSPPHMAADSRKRPMAVAKAFIKEPVPRKSIDTFGQRTSQYRGVTRHRWTGRYEAHLWDNSCRKEGQTRKGRQVYLGGYDKEEKAARAYDLAALKYWGSTTHINFPLSTYESELDEMKNMTRQEFVANLRRKSSGFSRGASMYRGVTRHHQHGRWQARIGRVAGNKDLYLGTFSTQEEAAEAYDIAAIKFRGTSAVTNFDISRYDVKRICSSSTLIAGDLAKRSPLKDGTPSTTEDYTTCASPSSSSQPLLAITDGSAESHHELANMVWCDNAVADDVNQHHENVAKMDNDLSLMGSSNRTIDPSTKCSPVQNNEEFGIGVGGGEYSQGYFSMQEEKYEEGDQNRQMSVTLGHHHAPMFALWNQ</t>
  </si>
  <si>
    <t>Csa3M736760.1</t>
  </si>
  <si>
    <t>MLDLNLEVVSSESASDSVEMVTDRFLQFPANRMESAGSFNSSSIVNGDLSASTTGDEDSSSNADEAFPFAFGKDYADQESLTAKSLCVFDDHRDQTMVLFPLTGGLSSGSSPLKRWPEVSPSEFGYCGGAPDRRITAPPTQQQRKNRRGPRSRSSQYRGVTFYRRTGRWESHIWDCGKQVYLGGFDTAHAAARAYDRAAIKFRGIDADINFNVCDYDEDIKQMSNFTKEEFVHILRRHSTGFSRGSSKYRGVTLHKCGRWEARMGQFLGKKYIYLGLFDSEIEAARAYDKAALRCNGKEAVTNFEPSSYVAEMASENDIGENNQIIDLNLGIAPPNLSDARNESIGMFGNGIHHSSQEVLVDRRAMPENSVSTAIRSSQPYSSAVPSNYHSSWNVSNSSFFPVSRERATEMRMGVGSWEWQIHGHPSGTTSVPLFSAAASSGFPSSSSSSSSSSSSSSSSSSSSSSSSSSSSSSSSSSSSSSSSSSSSSSSSSSSSSSSSSSSSTAVSSASQAVGEIHFPAIFYCRS</t>
  </si>
  <si>
    <t>Csa4M290800.1</t>
  </si>
  <si>
    <t>MGSMNSNNWLSFPLSPTNPSLPPHLQTTTHHSHHFSLGNLENDHNMDIPFQTHEWNLISNQSGGEVPKIADFLGVSKAENETDLIGFNEIHHQSNDTDYLFPITRLVPLHQQQQQQQQQTLTPPPPPSNINLDSSSSSNFDLQDNSNCLQSLTLSMGSGKPSTCETTSTPDNNTTSNNSNNNSNTTLDVTPRRTLDTFGQRTSIYRGVTRHRWTGRYEAHLWDNSCRREGQSRKGRQVYLGGYDKEEKAARAYDLAALKYWGTSTTTNFPISNYEKEVEEMKHMTRQEFVAAIRRKSSGFSRGASMYRGVTRHHQHGRWQARIGRVAGNKDLYLGTFSTEEEAAEAYDIAAIKFRGLNAVTNFDMSRYDVKSILESNTLPIGGGAAKRLKEAQAVESSRKRDEMIALGSSSSSSSCFQYGTSSSSTTNSSHYPNLLQQPNLNIDHHHLQTQPLLSLQNHHDISHYSTHHPSSFHNPSSSYIHHSSDHSSYPNNNNNHPFYGAGYLHNHPALLHGMINMSGGGGGAGAGGGGGGGGASSLDTNNNTNALSHFESNSHGGGGYLGNAFGIGSASGSTAEEYALVKVDYDMPNSGGYGGWTGDSVQGSNAGVFSMWND</t>
  </si>
  <si>
    <t>Csa4M292470.1</t>
  </si>
  <si>
    <t>MLDLNLCILPGEFTSDGTGLHPFNLSPSGVESPISSSVHNADHSNVNGDDDSSSNADCGFTFSFSILNNSNDDQRDRTAQFPVAGGFSSDVYSQRKWADSDFVRATNGIVVQKSAHPAKKGRRGPKSRSSQYRGVTYYRRTGRWESHIWDSGKQVYLGGFDTAHSAARAYDRAAIKFRGVHADINFNISDYNEEIKQMGNFSKEEFVHILRRQSTGFSRGSSKYRGVTLHKCGRWEARMGQFLGKKYVYLGLFDSEIEAARAYDKAAIKYNGREAVTNFDQSSYEMELAFESENQDMGDIDLNLGIAPPCPSEDQKDNLNGCAPSNLCNLNKSNSERSEFIMLAEKHASMAIRANPSFLSPPNFFPTYQERAMEKKMEVESLPNCCWRPISVPYGGATSVPFFSTAASSGFPSNSPAAVVPPPSPRHLLPLPPFLHHHIPPSIPATNTVTHFYCKT</t>
  </si>
  <si>
    <t>Csa4M644740.1</t>
  </si>
  <si>
    <t>MAMEASSEPQQHSHYHHRGQVTSAVAVSNTMSNSFLASHHYNGDFLSVVPLKSDGSLCIMDSINTSQPQDILPNISPKLEDFLGGATHGKETTALSLDSIYYDQNAEVGSERQHSLNLLNQQEQQQHILFHSQRYYSAMYQYPAENPDNESHIASYCSEIRQDMEQRINGCCFGGMNCQDLKPLSLSMSPGSQSSCVTTPSQISQPGPSTMEIKKRALASQKQPVHRKSIDTFGQRTSQYRGVTRHRWTGRYEAHLWDNSCKKEGQTRKGRQVYLGGYDMEEKAARAYDLAALKYWGSSTHLNFPLKNYELEIEEMKNMNRQEYVAHLRRKSSGFSRGASIYRGVTRHHQHGRWQARIGRVAGNKDLYLGTFGTQEEAAEAYDIAAIKFRGANAVTNFDTSRYDVERIIASSSLLSGEFARRKKEHKPTNTIERKEPKQNVTQTDEGLEMSTNLDWRAVFHDNLLLNPSASVESIDQKSMTSSRYVNHVIGVVETESSNQETVNDSRKYKTHFSNASSVVSSLSSSRETSPDKSNGSSSVLFAKSPFGSNGSNWLPSPQMRLAPISLPVWNDA</t>
  </si>
  <si>
    <t>Csa5M612310.1</t>
  </si>
  <si>
    <t>MRISSSSSSSSSSSSSCVGSDSGIHNNNNLTPAPQSEKTRAKRRRRNQDETKCQIHNHNANETNNPAAAASASASASSARRSSIYRGVTRHRWTGRFEAHLWDKSSWNNIQNKKGRQVYLGAYDNEEAAARTYDLAALKYWGPGTTLNFPVESYTNEMEAMRKVTKEEYLASLRRRSSGFSRGVSKYRGVARHHHNGRWEARIGRVFGSKYLYLGTYNTQEEAAAAYDMAAIEYRGANAVTNFDISNYIGRLENKSSLLQEEATQQTDDPNYSPVSSEGEVVQQQQQDQQQQQQQQQTTFSSPPDLHFSIENNPAMVIMDEPPTQDDHDLHWSFLDTGLFVQVPDLPLEKSSELADLYFDEIGFEDDIGMMFEASLENNNCEANNNNNNSSNSNKNNNNNNNNVGKMEVNCSEKIRLFSTTTSPSSSSITTSVSCEFRV</t>
  </si>
  <si>
    <t>Csa6M296960.1</t>
  </si>
  <si>
    <t>MFDLNLNVDSPDAAQKEDSVVFFEKLPQGSGNQMDESGTSNSSIVNADTSSNGGDDDSCSTRAGGELFTFNFEILKAGSANDVVTKELFPIGGTVNADFGILQGHNSASSSSTSSRKNWINLAFDRSGSAGEGRTVQPVQPQPVKKSRRGPRSRSSQYRGVTFYRRTGRWESHIWDCGKQVYLGGFDTAHSAARAYDRAAIKFRGVDADINFNLSDYEDDLKQMKNLSKEEFVHILRRQSTGFSRGSSKYRGVTLHKCGRWEARMGQLLGKKYIYLGLFDSEVEAARAYDKAAIKCNGREAVTNFEPSTYGEKISEGSSEGGWNMLDLNLGISPPSLDNSPKDSEGHLRFQSGSCYANERSTMMESNADAAVGDPPMKGPVITSEHAPLWNGLQTSFFPSEEIVTEKRLALGSSQGIPPNWGWQIHSQVNATQVPLFSAAASSGFSFSATHFPAAIHPLCRPGSTAHNLHFTTPKASTLNSPQYHHHHQLNPQQAPP</t>
  </si>
  <si>
    <t>Csa6M404260.1</t>
  </si>
  <si>
    <t>MELGVVNSELCSLKSDSMAAVKGVKRRRRNASSSSPTVGGGGDGQPHKLMPNQSTATKRSSKFRGVSRHRWTGRFEAHLWDKGSWNPTQRKKGKQGAYDEEESAARAYDLAALKYWGTSTFTNFSISDYENEIKIMKTVTKEEYLASLRRRSSGFSRGVSRYRGVARHHHNGRWEARIGRVFGNKYLYLGTYSTQEEAARAYDIAAIEYRGINAVTNFDLSTYIRWLKPQTNPNPKQQLSPPISSSLFPIDYNTNNTLKSSNNDLHFPIFQSINNDDNNVIIPTNPQTSPRTALGLLLKSSLFKHLVEKNIVNVNEEEDPKDNEVRGLLDFVDDSNINPYFNLHYPCQGTTNLSLSTTPFHFSTLV</t>
  </si>
  <si>
    <t>Csa6M491020.1</t>
  </si>
  <si>
    <t>MGCDAFSRLTKTSPPNKTKTKILLTQTSFPKGTRKKKMWDLNDWPDVREEDECSSAKTSIEGEGDEEKGKRVGSLSNSSSSAVVMEEEEAEVEGGSDEEEPTPMVTHQFFPLEETEIPTPLPHASAPPATAPAFPRAHWVGVKFAHPDPLAALPNNSLTPTDLSHPIKKSRRGPRSRSSQYRGVTFYRRTGRWESHIWDCGKQVYLGGFDTAHAAARAYDRAAIKFRGVEADINFSIEDYEDDLKQMGNLTKEEFVHVLRRQSTGFPRGSSKYRGVTLHKCGRWEARMGQFLGKKYVYLGLFDTEIEAARAYDKAAIKCNGKEAVTNFDPSIYENELNPTTESSSNLGDHSLDLSLGNSSSKQNDSSNNGSIGPQHHSSSSSSADWQRNHGFRPLQLNLENGGGGNKNYNNNVERRNRYLESETMQLLSQTHIQSPAQFSRPHTVGGAPDHHPHSQILLHNHNNQTFNYQIEFSGSSNGHGGRIVGSDLTLSLNDHLQSGPSQVLASAAASSGFAPQIRPSKNWLHNNGFHCLMRPS</t>
  </si>
  <si>
    <t>Csa6M496390.1</t>
  </si>
  <si>
    <t>MNNVNGNNCNWLGFSVSPNVNMELSSSAATSVSPSIPANLFHSPSQFNYGICYGVDGEHGAFYSPLSAMPLKSDGSICSMEALSRQHPQVVSSSTPKLEDFFGGATMGSHHYESNDREAMALSLDSIFCHQNPTHEPNNQSFAHFSSLRSRELMLQDSKVILPDGCNLQQQQQHPGVAQSDISGMKNWTVPRNYAATNNGSFEQKMVSCMSENGGESGSINAMAYGDLQSLSLSMTMSPSSQSSCVTATQHVSPAMTDCSAMDTKKRGHEKVDQKQIVHRKSLDTFGQRTSQYRGVTRHRWTGRYEAHLWDNSCKKEGQSRKGRQVYLGGYDMEEKAARAYDLAALKYWGPSTHINFPLENYQKELEEMKNMSRQEYVAHLRRRSSGFSRGASIYRGVTRHHQHGRWQARIGRVAGNKDLYLGTFSTQEEAAEAYDIAAIKFRGMNAVTNFDITRYDVERIIASNTLLSGDLAKRKQQPEFDNESLRQSPPTHNSNSEAMTLPSQSSSQSESDWKMALYHSSQQLIPKPRMLSAINDDGSQLGVEDSARMGAHFSNASSMVTSCSLSSSREESPDKTSLSMVFGMPQSTSKPFATSANNMNTSWIASAQQIRAANCMSQLPVFAAWTDT</t>
  </si>
  <si>
    <t>Csa7M431330.1</t>
  </si>
  <si>
    <t>MAKISNPSHNNSISTTTDHDPHSSSSSSSSSIRHSQRKVLTKRTRKSTPRDSPAQRSSVYRGVTRHRWTGRFEAHLWDKNCWNEGQNKKGRQVYLGAYDDEDAAAHAYDLAALKYWGTETVLNFPLLTYQDELKEMEGQSREEYIGYLRRKSSGFSRGVSKYRGVARHHHNGRWEARIGRVFGNKYLYLGTYATQEEAATAYDKAAIEYRGLNAVTNFDLSRYIKCLRPGEQDIPNTNRPPNPNAGETPSEFDPNSLLGFTFPSQCSSSGQPSIEPLPEVGDGDCSSSSTAIQLLLHSSKFKDIIERTSTAETPSESDRPRRCFPDDIQTYFDCTQDSGDFAEGDDSIFGYLNSFLPSSVFHCELDA</t>
  </si>
  <si>
    <t>Csa1M000550.1</t>
  </si>
  <si>
    <t>ERF</t>
  </si>
  <si>
    <t>MVHANAMDMSIQWLVFIPQEQKFTRVIIGLDVPGTLFCSGEYNRYIKEREKLKVDPKRGKRALCSDESEEENPFPIYSARSEYDTSAMVSALTQVITSGSGSGSGSSRSLSVVEEPAASARGDNEEGVKRESRHYRGVRQRPWGKWAAEIRDPKKAARVWLGTFDTAEAAALAYDEAALRFKGTKAKLNFPERLTTPPSYPYAPYHHQDDYQNHRF</t>
  </si>
  <si>
    <t>Csa1M042290.1</t>
  </si>
  <si>
    <t>MYGKEEKKMKQLKEGKSISMRKVRVLFHDPDATDYSSDEDEHVSQGAKKIVWEISFPGIHRKPTEVSSQKERADGVKFRAKTEVKESSRRTQRSSSMYKGVRRRKWGKYAAEIRDPFRGRRLWLGTYNTAEEAAVAYQRKKHEFESMQSMENYSSELSGGKFEEKKIKSLVDDTAESEEIIAMFSHPSPSSVLDLCTGSLSSNGLKNVIEEFKVDQTREHTITKKSKPVQDGAENMLEYICKDEQHISNILEEAPMSSMRMPIPPLGGREMDFQVLEDNAMICNDFDQLSNDMNYIDNCTLYNIDNSLGAIDLPPMDIEFDKEFSWFDETLSISCM</t>
  </si>
  <si>
    <t>Csa1M075030.1</t>
  </si>
  <si>
    <t>MASTREGHYRGVRKRPWGRYAAEIRDPWKKTRVWLGTFDTPEEAALAYDGAARSLRGSKAKTNFPPPLPGLSLDLNVSGPWPTPTSAPPCSSSSSSPSPSSTRFLLGDFLRHGVRNDICNLNVDASPVLVDSSASGSSTASASFIGHVRRGLPFDLNEPPPVWL</t>
  </si>
  <si>
    <t>Csa1M075060.1</t>
  </si>
  <si>
    <t>MAPRDKVKTAAAAVSAPPGSKDMEVHFRGVRKRPWGRYAAEIRDPAKKSRVWLGTFDTAEEAARAYDAAARKFRGAKAKTNFPFPPTVNDLNLSPSRSSTVESSSRDPTDFDLNQAAAGSRLPFPFQQHQFGGGIFPQQANQFRFLDHPIFRNGTESGVIYDRHRVKAVVQCGGVQSDSDSSSVINLNQNDDHKSRPALDLDLNFPPPDSA</t>
  </si>
  <si>
    <t>Csa1M340430.1</t>
  </si>
  <si>
    <t>MPKCKKFRGVRQRHWGSWVSEIRHPLLKRRIWLGTFETAEEAAKAYDQAAVLISGRNAKTNFPTSSSSNGETINNIVTTAKDSPKGLSEILQAKLKKCCRTPSRSMTCLRLDTENSNIGVWQKRAGQQSTSNWVMTVELGNKKRVSNENESENDNNADSHMMADVASDHQSPVVEVVEVAEIPSELDEEEKMLALQMVEELPYINFDPAEPFEIQQGKDINYL</t>
  </si>
  <si>
    <t>Csa1M364460.1</t>
  </si>
  <si>
    <t>DREB</t>
  </si>
  <si>
    <t>MENDSTILNSSPPPSPSSSGSLSPPSSSSAVVESNRKRLKRPRENNNNNNNSKHPVFRGVRMRAWGKWVSEIREPRKKSRIWLGTFSTPEMAARAHDVAALTIKGTSAILNFPELAHQFPRPASTSPRDVQAAAAKAASMEIPTPPLSSSSSTSTSSSSSSSSSASLCPSSPEELTEIVELPSLGTSYETAELGNEFVFVDSVEGWLYSYPWYNRVSNAEQVEELQEDYGLFFKDQILMADYTDTFLWQN</t>
  </si>
  <si>
    <t>Csa1M597730.1</t>
  </si>
  <si>
    <t>MTKPSSAAAALDTSDSRYKGVRRRKWGKWVSEIRLPNSRERIWLGSYDSAEKAARAFDAALFCLRGRSARFNFPQNPPEIPDATLLSRSEIQSVAAQFANSDPIPSSEFHRPTTTDSPSPSLVSEMTTSVIECDERSLFLDLHTAMGSDNYGTDFGLFPEYNPFYNELFINSSSSSSTIPCYDYGDEIFEATHQDDSSYLWNF</t>
  </si>
  <si>
    <t>Csa2M006270.1</t>
  </si>
  <si>
    <t>MVPSKKFRGVRQRHWGSWVSEIRHPLLKRRVWLGTFETAEEAARAYDQAAVLMSGRNAKTNFPMSQTAVSEFGKPDDNMINNIISPSSPKGLSEILHAKLRKCSKVPSPSMTCLRLDTENSHIGVWQKRAGQRSDSSWVMTVHLGKTNSSSSSSSTTTAGGGLEDGDGGRVKRNKKSGCFSGLMSSSPEGGGSCQMRKLEMDDEEERIALQMIEELLSRNYGNPSEIIQLQDHHQGEEPTFLPSLI</t>
  </si>
  <si>
    <t>Csa2M138780.1</t>
  </si>
  <si>
    <t>MEDHFQFIEQQKPIIQKDFSSSSLQQFVSGSYFYGDPTLWGSILRPPRSQNCGFNGNIDQSKSPSSSSSSSTPNSPSSTSSSLFSTEKSEISGGNLIDNIHGIESNLHPNGQAFVPLNFLETFPKQESESLSPSPPLFQSRIDSTNLTLFLQEPTIVDPSPQNPFQIHSQTGLQWLKNTQNQNRSAAIVAGAANNYSDFWLGATKTQPMKQIGRKQGNQKTESSAVGKLFRGVRQRHWGKWVAEIRLPRNRTRVWLGTFDTAVEAAVAYDTAAYMLRGEFAHLNFPDQKHRLKSNSLNRTTAALLEAKLQAITQGNSGRKKSVAGTVSTIDCSEKELLEGDSKVLDMRKKASENVCGGSETGEMKRNEDGNLEIEQHVQLSRMPSLDMDMIWDALLVSDS</t>
  </si>
  <si>
    <t>Csa2M177210.1</t>
  </si>
  <si>
    <t>MNSSFFHSQNSDLSPESSFSSFESLRWEGFQINDHSLPFNQNDSDEMLLHSLISEAYVDPQENSPRQDPIKDEEVDSLGEEDPHKRKSYRGVRRRPWGKYAAEIRDSTRNGVRVWLGTFDSAEAAALAYDQAAFSMRGSAAVLNFPVERVQESLKEMEMINSAGEGGDGGSPVVALKRKHSMRKKFTRRKSKEIDRIGKTENNVVVLEDLGSDYLEELLESSENLRPW</t>
  </si>
  <si>
    <t>Csa2M177220.1</t>
  </si>
  <si>
    <t>MDEEGKSSNDQGGEVRYRGVRRRPWGKFAAEIRDSSRHGARIWLGTFNTAEEAARAYDRAAYMMRGHLAVLNFPNEYPSLGGSSSASSSSSSAAAPRVRGQVIELECLDDKVLEELLGYEEERTKK</t>
  </si>
  <si>
    <t>Csa2M279260.1</t>
  </si>
  <si>
    <t>MKDRKEEKKSKQFKGIRMRKWGKWVAEIREPNKRSRIWLGSYSSPVAAARAYDAAVFHLRGPTARLNFPDFLTTTVDRASSFPLSAAAVRKIAAEVGAQVDALESSRRHSSDQSCSLNPTKLRCCSYSCSSGFSDRVDLNKFPDPEDSDGDCVSTHWTS</t>
  </si>
  <si>
    <t>Csa2M297760.1</t>
  </si>
  <si>
    <t>MCTIIVNNPKVANSNSRDFYSDQNEWLHQYSTAFSGLNREEETSVIVSTLTQVVVGDQVSPSGGNGGAGVGRTLSTGSSSSSYSNSHKRGRQQDLVDDQQHSLLSSVSDASHYSAAFNDGRNVVGIYEYERETRRNRGGEEEGRRRYRGVRQRPWGKWAAEIRDPFRAVRVWLGTFDTAEAAAEAYDEAALRFRGNKAKLNFPENVRLRPSPAPITPNNQYANVSVSPAINLYDQMSLTSSMTSPPSTTAGLVSPSSWSGGHGGDGGFSLPQWTPEFNDQYSSPE</t>
  </si>
  <si>
    <t>Csa2M349090.1</t>
  </si>
  <si>
    <t>MEADSFRRVNGLAIDNNNNTNNPFLDYQIKCNNPTTPTPTAATTTTTTTTTTATAGTSLKRTLRDHNSSSGTMRYRGVRRRPWGRYAAEIRDPQSKERRWLGTFDTAEEAARAYDCAARSMRGLKARTNFVYPSSPPAPHSLSSDDYLIPRFNFPPKHSLPRLNSSNWPLFSTPNRGPDFLWSGHAQRINTASPTLDMLLLRDFLNFPSSNYNHSSKPSYSINTTTNNNSTTKITPPPPPPENYSSEFLPKDSPDSGLLEEVIHGFFPKSHDSNTNNSDDYFNNNDENKNANLSGQHLDLLDYQLADDSFNNNNNTTLINQDIPDHGRLFGDAHNLILDDIFQCPELLNPFPPKLQNA</t>
  </si>
  <si>
    <t>Csa2M356600.1</t>
  </si>
  <si>
    <t>MEESVETTIPEKRKQSGRQEKPYRGIRMRKWGKWVAEIREPNKRSRIWLGSYTTPLAAARAYDTAVFYLRGPSARLNFPDLILQDMDHQLLDVSPSSIRKRAIEVGARVDAAAHQTSLRQSKPISDKPDLNQFPDPESSGED</t>
  </si>
  <si>
    <t>Csa2M363010.1</t>
  </si>
  <si>
    <t>MLKSCSSNNKNNKKASSRKGCMRGKGGPENALCTYKGVRQRTWGKWVAEIREPNRGARLWLGTFDTSHDAALAYDNAARRLYGSDAKLNLPLISSSISVSVSSSSSTTTSDNNNNNSVVATANTYNNDVNPTVEDVASSSSLSNNKRFREDEDQEQIGGLWRAMSISLDDSIWVEAAMSLDFPLLMEQQTFFSPNLVDTNPNAGLDSSLQWY</t>
  </si>
  <si>
    <t>Csa2M374590.1</t>
  </si>
  <si>
    <t>MSSSKEQSPSSETESSSSSSSDSNKKPKRINSNSNSNSNSKLAVYRGVRMRNWGKWVSEIREPRKKSRIWLGTFPSPEMAARAHDVAALSIKGNSAILNFPDLVHLLPRPVSLAPRDVQAAAAKAAHMHNLSSNANTNNHNTNSNSSSAFSDELSEIVELPALGTSYDEGVGVGGEFVFVESELESAAWLYPPPWVQSLEEDYDDGDGDGDCGKLGMGFVSNGFKGFLFDY</t>
  </si>
  <si>
    <t>Csa2M382540.1</t>
  </si>
  <si>
    <t>MPRPQQRFRGVRQRHWGSWVSEIRHPLLKTRIWLGTFETAEDAARAYDEAARLMCGPRARTNFPYDASLSRSSSSRLLSATLTAKLHRCYVASMQLTKQSSSAARRPQTDVIRTDFSVASGIAPVERVEVDTMTAKKVKMESVDCEEPLMIEMLDDDHIQQMIEELLDYGGIELR</t>
  </si>
  <si>
    <t>Csa2M382550.1</t>
  </si>
  <si>
    <t>MARPQQRYRGVRQRHWGSWVSEIRHPLLKTRIWLGTFETAEDAARAYDEAARLMCGPRARTNFPFNSNDSNSSSSKLLSANLTAKLHRCCMASLHFQKPATHRFNSGVDVAGIKPLTVEGNTQTEIGHQPFVALEEDHIEQMIEELIHYGSVELCSVVPPSQAF</t>
  </si>
  <si>
    <t>Csa2M401240.1</t>
  </si>
  <si>
    <t>MASSSNSPGETKKFKGVRQRKWGKWVSEIRIPGSQDRLWLGSYSSPEAAAVAHDVAYYCLRRPSNLDHLNFPPMVLPLTNHLLIRDDMSPGSIQRAASDAAMAVDAQYICNSLGDRGSSGRAGAFQASGDEQYSGLNNDQDLSIQDYL</t>
  </si>
  <si>
    <t>Csa3M017320.1</t>
  </si>
  <si>
    <t>MMYGQINGCESDFVHLETIRRHLLGDSEAFRCGNFSLAGTTSPVFCRSSSFGSLYPCLTENWGDLPLKEDDSEDMVLAGVLRDAVNVGWVPSLETFNFGFSDVKPEPEILSPVNVLPEVKVPSTEVAAALPAVVPAKGKHYRGVRQRPWGKFAAEIRDPAKNGARVWLGTFETAEDAALAYDRAAYRMRGSKALLNFPLRVNSGEPDPVRVTSKRSSPRSSPEPTSSSSSVESGSPKRRKKAEGTAVSPALASPELNQLVVGTIGLQVEADVAKCTSGE</t>
  </si>
  <si>
    <t>Csa3M018320.1</t>
  </si>
  <si>
    <t>MEFVDLEEAVALENIKLHLLGELSPFPRILPSNDDNLCVSSSDRSVSSGSSSTSNCVLNISDFFNSDEIFQFSSDLMPTQSSSVSSNDDFFGFEMKPNVIDLTTPKSTELVEFEMKPRVFEDFNSRTRYSNSSIEVESKISQVTNSNRKRANLKISLPNKTTQWINFDSAVEKKNRVVVEQRSRDVEAERKVHYRGVRQRPWGKFAAEIRDPTRRGSRVWLGTFETAIEAARAYDRAAFKLRGSKAILNFPLEASNSYSEAVVVGKRRREEEEEVEAVVVKKEKREEEEVKQVGTDVSYLKDMPLTPSSWSMVWDGETKGVFNIPPLSPLSPHPAFGFPQLMVV</t>
  </si>
  <si>
    <t>Csa3M019400.1</t>
  </si>
  <si>
    <t>MEDPLQRFQLHSQSSSSSSDIKNCIKQKASKKVKIGNDDKHPTYRGVRMRQWGKWVSEIREPKKKSRIWLGTFSTSEMAARAHDVAAKTIKGHSAYLNFPELAHRLPRPASSSPKDIRAAAAKAALFNDEQNPGAKSEMNLNCCGSSAVAVKSGGEIDDTFFDLPDLFIDDPNHQIDTFCFSQFVPIDGFDSVFTRPSSPSSSSDYFTYRGSLL</t>
  </si>
  <si>
    <t>Csa3M042390.1</t>
  </si>
  <si>
    <t>MITTKESAAGVANGSPRFVSHVRLIEYGSARKTNRIWLGTYPTPEMAAAAYDVAALALKGCNAVLNFPNSVAFYPVPASTSPNDIRIAAAAAAASKKVDDQGENSYHNSHYQSPPTNEFVDEEALFGMPNLLHDMAEGMLLSPPRMNSSPSRHDYYSWNSSGDGNLWSYH</t>
  </si>
  <si>
    <t>Csa3M073900.1</t>
  </si>
  <si>
    <t>MRRGRGPAVVPPPREPPTPTTGSDRRYRGVRKRPWGRFAAEIRDPWKKTRVWLGTFDSAEDAARAYDHAAITLRGSKAKTNFPLPNPTSFFDYPPHPVNAPDPFPDPRYQIRPTSSSLSSTVESFSGPRPPSSSLPALTSTSPSRRYPRTPPLLPEDCHSDCDSSSSVIDDGDDIASSPVVPRKKTPLPFDLNIPPSDLFDFSSDDLRCTALCL</t>
  </si>
  <si>
    <t>Csa3M114470.1</t>
  </si>
  <si>
    <t>MFVCRLTELTFFDFLLHKICGADFSVPVHISTLCSSVYLGGYDKEEKAARAYDLAALKYWGPTATTNFPVSNYAKELEEMKQVTRQEFIASLRRKSSGFSRGASIYRGVTRHHQQGRWQARIGRVAGNKDLYLGTFATEEEAAEAYDIAAIKFRGLNAVTNFEMSRYDVEAIAKSALPIGGAAKRLKLCLESDQKPIPNHDQATQCSSGSNNINFGTAMQAVPPIPCGIPYDTAAVLYHHNYFHHLQPNAIGSSESTSPGIAVPGTVGPHQAAEFFVWPHQSY</t>
  </si>
  <si>
    <t>Csa3M116720.1</t>
  </si>
  <si>
    <t>MSSWRESDVLDSIRQHLLEENLNKSGDGICSIIQDHHYKGAAVENGVQFKGVRRRPWGKYAAEIRDPKRNGARTWLGTFETALEAALAYDRAAFKIRGAKAKLNFPHLIDSDSTHSTSASTSSANPPPSPTHAHHQTSADNYAC</t>
  </si>
  <si>
    <t>Csa3M116730.1</t>
  </si>
  <si>
    <t>MLSSSSSSLEGSSSDLFHLEQIRRHLLEDDLGKGSTHNNVEDGIIRYDISRSGAGWEMSNNNNNMVDQMSSIIIRDNPEEKSQPRPRGLQFRGVRRRPWGKYAAEIRDPSKKGARIWLGTYHTAQDAALAYDRAAFQMRGAKAKLNFPHIISSNNYS</t>
  </si>
  <si>
    <t>Csa3M118010.1</t>
  </si>
  <si>
    <t>MEPIFNYIEASDAKANSFSHSPSITTHHEYQQVSHNTKQTTTIQQNRHHPMFRGVRKRNWGKWVSEIREPRKKTRIWLGTYPTPEMAARAHDAAALAIKGRSAFLNFPELAQFLPRPLSRSHKDIQAAAAQAAAATFSAGINAESGGEEAVEESREALFPGSDGGERTEDSTNSTSTVAGDETLFDLPDLVMGSSDLKDGFVYHSSLWQFCAAADHNGYRLEEPSFWELI</t>
  </si>
  <si>
    <t>Csa3M120390.1</t>
  </si>
  <si>
    <t>MKSHYPLMGRVFSGGIKFRETRTVTHKPAAETKLVRISYTDADATDSSSGEDEEPILVRHVKRHVTEIRLLTTDCSKKAPPKSRANPPRNSESHRKFRGVRRRPWGKWAAEIRDPLRRTRVWLGTYDTAEEAAVVYDQAAVRLRGPSALTNFVAETPHSETTLVTYLTPPPPENQSAAAAVSETKESRSICSPTSVLRLEDENWRAIDHYLSEESGLEDEFNWLYDRNSNSFLFNLINPQPIFSDQLEITIPKWEDFGDISVDFDSCKWDVENYFQDPNFSIA</t>
  </si>
  <si>
    <t>Csa3M124760.1</t>
  </si>
  <si>
    <t>MAAGRETKRSATVSRCISHSQPNKSPARRFVGVRQRPSGRWVAEIKDSSQRVRLWLGTYDTPEEAARAYDEAAIALRGENARTNFVSPATGWSPDSKVSNIGVLKAKLSKNLQSIIARTSEQSKSLKNRVSDRFTFGNIFNFRSYQSATMADLTAIDKAAVQPSIIVPHVETDRSGSWDSSDGEGIRPLGFSSDGSEVAGDWWVDRILEDDCYNEGLMSKRFRVSSSVVVPPTFSGSPTYGEC</t>
  </si>
  <si>
    <t>Csa3M133130.1</t>
  </si>
  <si>
    <t>MLASRKKYSPSLFFYSLALKNWQTAIALLHPKIQKSFVKNIRIPSKNTKMSRKIRVICNDPDGTDSSSSENERDESNSSKSKRIVREIHFPLFASSNSSSDSSIHDEETSHTSSHHTNNGGKPQQLTNIRVLTKTLTPERTTSRYRGVRQRKWGRWAAEIRDPFKRARVWLGTYNTAEEASRAYESKRLEFQSAMAAAPKAPTRFKGSHLLGY</t>
  </si>
  <si>
    <t>Csa3M135120.1</t>
  </si>
  <si>
    <t>MDYSAFISPLSDFSSESSFGSPESSFTNLDHNFLPFNENDSEEMLLYGLISEGTYESFDTSIGTVQVKEEEVDSIGEESPKKERAYRGVRRRPWGKFAAEIRDSTRHGTRVWLGTFDSAEAAALAYDQAAFSMRGAAAILNFPVDRVRESLKEMNAGSGGSGDSLAEDGGSPVVALKRKHSIRRKAIGKKSKERDVRIQTVVVLEDLGTEYLEELLGSSQSDSPSCSF</t>
  </si>
  <si>
    <t>Csa3M135620.1</t>
  </si>
  <si>
    <t>MEDHRKGKEQQKHGDDGIKYRGVRRRPWGKYAAEIRDPSKNGARQWLGTYETAEDAARAYDQRAFQLKGHLASLNFPSEYYARVMGSPPHPPNLFSSTSINSGFDSGGVGGGSSTSNIDPHKVIVFEYVDGRPSLILWRGLISLFKMNDDGSDHIFLN</t>
  </si>
  <si>
    <t>Csa3M135630.1</t>
  </si>
  <si>
    <t>MDESGGRGRGYGDDSTGSREIRYRGVRRRPWGKFAAEIRDSRRQGVRIWLGTFNTAEEAARAYDRAAYNMRGHLAILNFPNEYPLTRGGAYSSGSSSSSSMSMRQNEVIEFEYLDDKVLEDLLDYGEESDKRS</t>
  </si>
  <si>
    <t>Csa3M152130.1</t>
  </si>
  <si>
    <t>MATSKASDKGYPIYETGQSQMGFALLQRNPSPISQNGGERRGRRKQAEPGRFLGVRRRPWGRYAAEIRDPTTKERHWLGTFDTAHEAALAYDRAALSMKGTQARTNFIYSDTSTFHSLLTAFDVQTNLLPNSDHSHSKLQQITPSPVTTPNNQNNNNISFAQSQALNPSVIDDHDSNFFFSNDSNSGYLSCIVPDNCLKPPSDSNYKTQPKNIHSSTASNDLKKFSFFASNSIETLPFEGLDVYSNNNSGGYGSVMEEQQEIWDSNGDELSAIINSSSSSSSMVGENGGFHPFMNTSYGGLLPQSSTCSPSAPSFGEAFDFGYTLL</t>
  </si>
  <si>
    <t>Csa3M164580.1</t>
  </si>
  <si>
    <t>MCGGAIISDYVEPNPVVVDNLLWPDLDTTFSDLLGLDLITQTQNYPFNNTTSPNVVDNNIPKQLSQVKKEKVEGNEVGRGEMKKPQKVRKSKYRGIRQRPWGKWAAEIRDPRKGLRVWLGTYNTPEEAARAYDQAAIRIRGKKAKLNFPPPLPSPPLLSVPLSLPPSPPQQQLPTTSTPIDVELKHQISTLESFLGLDPSPPVEPTADLWWVDDLLACQQQNLQL</t>
  </si>
  <si>
    <t>Csa3M180260.1</t>
  </si>
  <si>
    <t>MDSFSTFNYEDYFSSSESSNCRLPIFSDEDFMLAASNPKKRAGRKKFKETRHPVYRGVRRRNSGKWVCEVREPNKKSRIWLGTFPTAEMAARAHDVAAIALRGFTACLNFADSAWRLPVPASADARDIQKAAAEAAEAFRPSESDGSSVDDSRTENGMMMETTTPENLFYMDEEAVFGMPGLLEDMAAGMMLPPPQHFRDDMDFYSDVSLWSY</t>
  </si>
  <si>
    <t>Csa3M207390.1</t>
  </si>
  <si>
    <t>MNSLKRSPSPSPSSQSPDSYHFSLPPPSISSDQELSVIVTALTSVVSGTSSHLHYSMADAFWRQNQTPLPSFHSDSFSPSATISSFTSSTTHPIFPPSVFETCTVCQIQGCLGCNFFPPSASSSSQLSSEKKTANKRSKKTYRGVRQRPWGKWAAEIRNPKLATRVWLGTFNTAEEAARAYDKAALEFRGPRAKLNFPFTDDSLRMMSSEREIQRTESEISRNSSNSAGIGIGNEDEIWGKIAKDEMDQWMSTLMTDHGGDSSDSASIGTWEFS</t>
  </si>
  <si>
    <t>Csa3M357110.1</t>
  </si>
  <si>
    <t>MEDTLFSPVKFTEHRNFTNKFSAKKHHQSESRVVRISVTDPDATDSSSDEDDFFERQRVKKYINEIKIQSGCRNNLLPSCRKRPAGDRSEFRRQGKVVPPTNGKKFRGVRQRPWGKWAAEIRDPARRVRLWLGTYDTAEEAAMVYDNAAIQLRGPDALTNFATPPPVPMPEKEVETANIPSVSGSYYDSSEESHNLSSPTSVLHFRTPSPEESEKPPKSDDLQKPPAPFVDDQFHECQGETSFTEEYHTEFPRFDYDFKFPSPEAPIFLDDQPLFFEDSIWNDDFSEIFTNLPEDFGSPLLSSSIGQGGDDYFQDILMGSDPLVVL</t>
  </si>
  <si>
    <t>Csa3M389850.1</t>
  </si>
  <si>
    <t>MESSYFSFSDSDFSTDSSFGSTESSFSWTDFLSIHSALENSIGIEEFLGKQKLDSESKIVVKEEIEVNSIDFKEEKQRKTTEKSYRGVRRRPWGKYAAEIRDSTRHGVRVWLGTFDSAEAAALAYDQAAFSMRGTMAVLNFPVEMVRESLQDIEYELEEGCSPVVALKRKHSMRRKSVAAATAAVAVEKKKMKKKNNVVILEDLGTEYLEELLMLSSCESTSPF</t>
  </si>
  <si>
    <t>Csa3M630280.1</t>
  </si>
  <si>
    <t>Soloist</t>
  </si>
  <si>
    <t>MVSLRRRKLLGLYSGKASFVAPVLKFSENLTAEDHVHCTSFVRVYPICSDKVNKIEENPTANIEPESSGVSVLDTSKEQIDTTNDEPIADPPVKRRKRHRRKHFPDESFLMRGVYFKNMKWQAAIKVDKKQIHLGTVGSQEEAAHLYDRAAFMCGREPNFELPEEEKQELRKFNWDEFLAMTRNTITNRKQKRLSPESKKSELSSPGNDDSNKRHDKFIDPSFLEDVEPVASTS</t>
  </si>
  <si>
    <t>Csa3M646560.1</t>
  </si>
  <si>
    <t>MCGGAIISDFIPPSRSNRVTADHLWPNLKKPKSGKHSSPRSLRSRIFDVDDFEADFRDFKDESDVEDEDGFSDIKPFLFSTPNSACSSTRGSSATKSVEFNEQAAKSANTKRKNQYRGIRQRPWGKWAAEIRDPRKGARVWLGTFNTAEEAARAYDAEARRIRGNKARVNFPDEPLPNTQKRKNSQKSKQHIKENVKANQHPNQNYSGTTGFLEVKPPTDQVGYMDSFPASMDSSPSDDMVMYFNSDEGSNSISCSGFGLGDHGVKTPEISSVFSATDSEFTEDMHTRKKQRCSSGDAITAEDVGASAKTLSEELSAFESQMKLFQMPYLEGNWDNSMDAFLGGGATQDGGNSLDLWSFDDLPAMGGGVF</t>
  </si>
  <si>
    <t>Csa3M751430.1</t>
  </si>
  <si>
    <t>MASSSGRHPVYRGVRRRNTGKWVSEIREPRKPNRIWLGTFPTAEMAAVAYDVAALALKGQDAELNFPNSASSLPIPASRSPSDIQAAAASAAAALGAAAAAMEARNNISSRRGSHSEDVMYGARYGQEYELGNQFMDEDLIFDMPNVLMNMAEGMLLSPPRFNNHGGDDNRDFGTDQNLWNFP</t>
  </si>
  <si>
    <t>Csa3M751440.1</t>
  </si>
  <si>
    <t>MSSSSSSSTNDHLPPPTTVAKRKAGRKKFQETRHPIYKGVRQRNGKWVCELRRPNKKSSFWVGTFCSPKRAAIAYDVVALAIKGESVPLNFPNFAHSFPRVMSSSSSISDIRAMAIKTAETFTSGDILTPLSLSSPSSLSLCSLMSEEKVVGPNYFWDEEEVFNMPAIIAGMAEGLIITPPGMKKEFDWEDSENTIELSLWSHE</t>
  </si>
  <si>
    <t>Csa3M812170.1</t>
  </si>
  <si>
    <t>MENGRDNKKPHTSPFHHKPWKKGPSRGKGGPQNASCEYRGVRQRTWGKWVAEIREPKKRTRLWLGSFSTAEEAAMAYDQAATKLYGPHAYLNLPHLANQNNDSSDYKSNFVKWVPSKNFISLFPHTNRAAATVATTGSFMSLHLIHQRLQQLKPPHPFLSSNSLTSPSKKLEDKGEKEKDKDEEASVREETTTKTTATSSGKEEEKPQIDLNEFLQQLGILKEEEEKLVIELEEEKGNNNNKDNDIDNYNDDGGCCLGSSEISNNCDYSDEVEVLSDKSFNWDSIMEIHPNIEDNHFGNFQLYDHHFLNYEDELGFPNSIWDFEEDHSTRIIH</t>
  </si>
  <si>
    <t>Csa3M822440.1</t>
  </si>
  <si>
    <t>MASSSSDPGFKHEPGACSTAAAGRGTAESSEVVMANDQLLLYRGLKKAKKERGCTAKERISKMPPCAAGKRSSIYRGVTRHRWTGRYEAHLWDKSTWNQNQNKKGKQVYLGAYDEEEAAARAYDLAALKYWGPGTLINFPVTDYTRDLEEMQNVSREEYLASLRRKSSGFSRGISKYRGLSSRWDPSFGRMPGPDYVSSINYGAGDDQATESEFVHNFCIERKIDLTSHIKWWGPNKSRTASAGSKSSEEDKNSCVGEVGSELKALGQTTRPTEPYEMPCLGASGVKKAASKVSALSILSRSAAYKSLQEKALKLQETNNENDENENKNTVNKIDHGKVVETPTTSHGGGDPSERYGVTFGTSGGLPLQRNMFPLTPFLTAPLLSSYNTVEPLGDPIHWTSLVSVLPTGLSRTAEVTKTETSSTYTLFRPEE</t>
  </si>
  <si>
    <t>Csa3M827310.1</t>
  </si>
  <si>
    <t>MSRHRWTGRFEAHLWDKLSWNMTQKKKGKQGAYDEEESAARAYDLAALKYWGVTTITNFPISEYEKEIEIMQTMTKEEYLASLRRKSSGFSRGVSKYRGVARWISIFPFSSSSSYILGTIIMVDGKQELGEFMGTNISILELIVSTQEEAARAYDMAAIEYRGINAVTNFDWSNYMAWLKPPPPPSTVPNEAHFPSDPHKELCNSSSIPADETSLFKNHHYDIDSFHSLQKQELLESCNTPLNAYARSSSASALDLLLRSSFFKQLVETNSNLSVDEADNGDEAKTRVQLDSVFDEFEDVFCDRLTDVPLVCSSNKELQESELHSYFNGTFHRFKAA</t>
  </si>
  <si>
    <t>Csa3M865380.1</t>
  </si>
  <si>
    <t>MDRKSRTNNNVAQASSRKGCMRGKGGPDNAACTFKGVRQRTWGKWVAEIREPNRGARLWLGTFDTAHEAALAYDAAARKLYGSEAKLNLPQTTTTSHELPQLEHGGQSPSNNNIIASPSPTGTTTTVSSSPIERIGGLWENENVNFDESIWREAVMSLDFPIIENDQGIFFDGAGSWDALQWCM</t>
  </si>
  <si>
    <t>Csa3M878210.1</t>
  </si>
  <si>
    <t>MVYSRKFRGVRQRQWGSWVSEIRHPLLKRRVWLGTFDTAEDAARAYDQAAILMNGQNAKTNFPASKDHSEEASHGHGSSPMSPKALSELLSTKLRKCCKNPSPSLTCLRLDCDNAHIGVWQKRAGTRATSNWVMRIELGKKEVPSPESTSQEADGDGDGDGDDHQNEIDEEDRIAMQMIEELLNWNCPLPSTSS</t>
  </si>
  <si>
    <t>Csa3M895680.1</t>
  </si>
  <si>
    <t>MSPTNHQSQISSTNNNHTQPNPPSSTTTTNNNKRVRPSDSIYRGVRMRAWGKWVSEIREPRKKSRIWLGTFPTPEMAARAHDVAALSIKGNSAILNFPELAHSLPRPVSFAPRDIQAAASKAAHMDFNFHYSSTSSSSVSTSLSPSSPEDDEDGHELSEIVKLPTLASSNYDDHEFVLMDSTEGWVYPPPWLRTMEDYYYGYHTNNINDELGIIGDDDHHSNLSWDY</t>
  </si>
  <si>
    <t>Csa4M001970.1</t>
  </si>
  <si>
    <t>MCGGAIIADFIPRRDGQRVTASDIWPNSSLFHFNKIPSNQVSTPLKRTPLPSSEASKPKKRQRKNLYRGIRQRPWGKWAAEIRDPRKGIRVWLGTFNTAEEAARAYDREARKIRGKKAKVNFPNEDDTYSIQAPIPQFHPHLYTVPENSEFPYDLNQIGDFTSTHFPVAIEEQSGSGSEDSYPPPERFGVKESSEEKPEQKVSVIAAVEEENEVQKLSEELMAYENFMKFYQIPYLDGQSTVTNPAEEQVVGDLWSFDDEDGLHGSVSSSEL</t>
  </si>
  <si>
    <t>Csa4M004960.1</t>
  </si>
  <si>
    <t>MAKQQKKFRGVRQRRWGSWVSEIRHPLLKKRVWLGTFETAEDAARAYDEAAILMSGRTAKTNFPLSTAVVTNESRNFAPFGSLSAILNSKLRKGYCKSLPPSLTCLRLDTKSCQIGVWQRRTGRYRVVNSNWLMMVKLDEKKNDDEYRVTDHELLEKGVEDEVRVSNEAGSLDEEERAALQMIEELLNKK</t>
  </si>
  <si>
    <t>Csa4M006210.1</t>
  </si>
  <si>
    <t>MGRPQQRYRGVRQRHWGSWVSEIRHPILKTRIWLGTFETAEDAARAYDEAATIMCCTPNNLSTNHSASHHPSSAPLSSKLLTPTSIEKLQRCRMASLQMTKAQFAVRKSADPTQSPATKLDGGHWPEKAARWVPSREVEEVRRLEDEHVEQMIQELLDLGSFEFCPNNNNNHHHFGSTNN</t>
  </si>
  <si>
    <t>Csa4M007070.1</t>
  </si>
  <si>
    <t>MDFKTSKTNSPSSSSSKPRKSKQQDGQQPLQQEPTRFLGVRRRPWGRYAAEIRDPSTKERHWLGTFDTAEDAALAYDRAARSMRGSKARTNFVYSDMPHGSSVTSIISPDESQLYPPTPTQPNHLCFDPFTTSSFPGNDWLPDSDSYQPVTAFMDNGITNDDAELPPLPPDASSSYNDCAAMVDWSTASSSSTSSFMGFNSNAVFPSFPDTSTSDGFGFGSSSTYFY</t>
  </si>
  <si>
    <t>Csa4M007650.1</t>
  </si>
  <si>
    <t>MNNTCEPCCIIFSECMGDPLKRYRGVRKRGWGKCTSAIYYPKQGKQKQLWIGSFDTPEMAATAYDAVANFFHGPKARLNFPELRHTLPKFPPDATVRKIRALARGAAEGSHGGGGGSSISGVTEPIQSLEEWQIQSLEKMPIYSPLLHQTMMEDDTSGFDLYGGDTYDTSIDLWNDQMH</t>
  </si>
  <si>
    <t>Csa4M023020.1</t>
  </si>
  <si>
    <t>MDSSDEFLTIEFITQFLLGDFSDHQTDSPFLHPIKLEDFFFDSPIPPLPPPPEISGNDTKPGKVVDPSTLPDHRPDMSTQACGAETKVAVVEASGGKGRRHFRGVRRRPWGKFAAEIRDPTRKGSRVWLGTYDSDIDAAKAYDCAAFRLRGRKAILNFPLEAGEPDPPAAADRKRGRGQKWRNIPKALMATNEK</t>
  </si>
  <si>
    <t>Csa4M051360.1</t>
  </si>
  <si>
    <t>MEEMDLFSTHVVPPIKYTEHRNQTRLVSSPLMGPKVVRISVTDADATDSSSDEEKEEYVCRRVRKFVNEITIEASSTGKSSRKKSTGGKSKFAAVNRGSLKQMPAGSRKFRGVRQRPWGKWAAEIRDPSRRVRVWLGTYNTAEEAAMVYDNAAIQLRGPTALTNFTPPPVKSSPETTPAVSSGYVSTEESNDNLSSPTSVLRCPSPSANDAVSEKASATTGKEIRGEESEKFSDFSFHSNCDTFFPNDIFDFQAPVPSPFEDKLLNDALLKGDYGSSMFINPGDDFEFGFGFGLSTWHTVEDSFLDFSDIFGSDPLLAL</t>
  </si>
  <si>
    <t>Csa4M192030.1</t>
  </si>
  <si>
    <t>MEIDFQSPEIHRGATASIIKSTKFKGRNRSNNNGNKFVGVRQRPSGRWVAEIKDTTKKIRMWLGTFETAEEAARAYDEAACLLRGSNTRTNFIPQISTNSPIASRIRSLLNTKKTVNRKPPEKPTTSAAVSAGSAVVDPSIKDDGLFEGAYKPDMTNCLEEREVSSCDSCCSESCELGVSLAENGTVSSEELELCAFERMKVERQISASLYAINGVQENDPCNDS</t>
  </si>
  <si>
    <t>Csa4M268100.1</t>
  </si>
  <si>
    <t>MESSVEKQEHRDVAFKLVGKCIKKRSGKRSFVGVRQRPSGKWVAEIKDATHDIRMWLGTFNTPEEAARAYDEAACLLRGSNARTNFTLASNSSSALSFKIRNLLIHKITLKRSSITETHAHVAHSETNQEMHMFDNNAVWSSCNGEIEVGFCHFTHSCCDLPLGFNFDMDESLSALNGITQHLGNAYDDAFDTPAAHIDYTDFSSFFFVPT</t>
  </si>
  <si>
    <t>Csa4M314390.1</t>
  </si>
  <si>
    <t>MTSENSSGGKTSRKRRNGYVSVVDTLNKWKKLNNQLEDLAKDGGVEETRKVPAKGSKKGCMRGKGGPQNSDCNFRGVRQRTWGKWVAEIREPIASNNNTRLKKKGTRLWLGTFSTAHQAAHAYDEAAKAMYGPFARLNFPDSSSPLMKPLTSEHSDTISPVASSSSSSSFFNGVPAEKMKDCYSMEKQENCEYESMEELKVKVEETERSRVNYTDIKPNSFYDSNIGNRSEGNMKEGLADVLRSHDQNSPSELCFKFETMNTKGCNDLNGCNQYVLQKLQSDPYARTYWIPAGWEIGDLGSATVMEAKPMEIESYGDCMAFNRDLGLLLDRQKHMGVGDQRVDDCNNFEFLRPDYDFGLEEERKWLDLCFHG</t>
  </si>
  <si>
    <t>Csa4M370550.1</t>
  </si>
  <si>
    <t>MVKKVEKTAVESSLAPPPPPFKKKYKGVRMRSWGSWVSEIRAPNQKTRIWLGSYSTPEAAARAYDAALLCLKGASASLNFPEIANSIQIFDNNSHFRRHHHHIHTSDDAIMSPKSIQRFAAAAANGFPDNVGTVVTPPSSAVSSPSTSTSSTPSDQPEDEMSVIVTSDGFYNEFDQPTAEMESWCNYFDALQSPKYIDQIFTDGWLDFDSMAEGKMDHFEEEESDIRLWSFC</t>
  </si>
  <si>
    <t>Csa4M630010.1</t>
  </si>
  <si>
    <t>MAAGDRSTSTTPPTSKEIRYRGVRKRPWGRYAAEIRDPRKKTRVWLGTFNTAEEAARAYDAAAREFRGANAKTNFPLQTDFLIVDNNNHSNFHKSACSTSPSHSSTVESSSPSPTPSDPYLDGGIHPPGISPPIFFFDAFAQAEKNISDFRRTVTAAVAGASDSDSSSVGDFDTTRKSRPLDFDLNLPAVEVV</t>
  </si>
  <si>
    <t>Csa4M641590.1</t>
  </si>
  <si>
    <t>MEGEVCSVNSSSPKRKQRHDQNHLQQQKPYRGIRMRKWGKWVAEIREPNKRSRIWLGSYTTPVAAARAYDTAVFYLRGPTARLNFPDLMFETDQLHDMSAASIRKRATEVGARVDAIQTSLHASNSAGTQISDKPDLNEYPNPETSDDD</t>
  </si>
  <si>
    <t>Csa4M649620.1</t>
  </si>
  <si>
    <t>MADRLNSSTTEPNDTSSAKYKGVRRRKWGKWVSEIRLPNSRDRIWLGSYDKPEKAARAFDAAQFCLRGPQAKFNFPDSPPEIDGGDRLSAQEIQAAAAKYAEEHGEEGVGNHDEGVTVEGGGVWPDNWDMTMDGGWEFGFGGNAMIYGGDISFGVQDENMEKEDFDNNGGNHFCHEPNFLWNFDNH</t>
  </si>
  <si>
    <t>Csa4M652640.1</t>
  </si>
  <si>
    <t>MAPRLPFLSAITKYKSPIEEIQPSYAMARPQKRYRGVRQRHWGSWVSEIRHPLLKTRIWLGTFETAEDAARAYDEAARLMCGPKARTNFPYSPSAIQSSNSRILSSNLTAKLHRCYMASLEISNQGSAEFKSDITAAFPAPASTSSVVEEIIPAVEEVPCAADWMVRSVKIESEFGELKLLEDDHIEQMIEELRYYGSMEFCL</t>
  </si>
  <si>
    <t>Csa5M139630.1</t>
  </si>
  <si>
    <t>MEVPTILRRKPISEPHGRSSTGSRIVRISMADPDATDSSSSDEDTLNYTSRRVKRYEIEFSIGMAGDGDGCGDRKLKRKRKRKAVGNVSKFRGVRRRPWGKWAAEIRDSGSRVRLWLGTYDTAEEAAMVYDSAALKLRGPAALTNFPTHPPPPSTGQEPSSPTNISSPTSVLHRTHFTECSSSYRAVIESPVVDYCPFSDDIFKSILLESPLFPEYQSTLITEAPWIDAGGGARSGDLVVAAAGSDERVEDHDCFEEILMGSDPLVVL</t>
  </si>
  <si>
    <t>Csa5M146300.1</t>
  </si>
  <si>
    <t>MAMGSCRKKASSRGHHRYVGVRQRPSGRWVSEIKDSLQKVRLWLGTFDTAEEAARAYDDAARALRGSNARTNFEYLPPTSAGDANQPTESPFSFEEGCIEEDGFLGALKAKLFDGKGQRVLQAVAQTTCCSTTDNLNTNNNSNHNETIIIQGGIHPPSSSSGQVDAVTAELDSGGGSGWFNNASAAVGLHAWPVVLGGLEEGGIGDVCVM</t>
  </si>
  <si>
    <t>Csa5M150420.1</t>
  </si>
  <si>
    <t>MNTMINTPNLQFGLTDVSTALSNLILTGGGNTLDSILSHYENLSSVTDSRDFQPAAGSSVYLQQREVLQKFSQDRKSNGSRDLFSRAYELLYSRSGAAVNGGERKIYRGVRQRHWGKWVAEIRLPQNRMRVWLGTYDSPETAAYAYDCAACKLRGEYARLNFPNLKDLKTDLSSGEFARLSELKKMVDAKIQAIFQKIRKGKGKRSVKKKDSQGTGGDLDSISGSCSSSSSSVSLPPATAELTEEWSWGNVQPLATAEEGLWNFENSHRAVSMDCATTGPETECYSLSKMPSFDADLIWQVLAN</t>
  </si>
  <si>
    <t>Csa5M151530.1</t>
  </si>
  <si>
    <t>MDLDSVFSFPIKYTEHLNHVKLTSMPDIRPRVVRISVTDGDATDSSSDDESEMFGRHRVKKFVNEISIEPSCSGEGNRIWGSNRSARTGQRRSTGKCGVPSRNRRSAKVSTGKKFRGVRQRPWGKWAAEIRDPLRRVRLWLGTYDTAEEAAMVYDNAAIQLRGPDALTNFTTQQSKSFEEKCSGYNSGEESNNNICSPTSVLRCPSPPIEEAQSQIPSELDNSCVSENFSSEFSDFSSCSDTFIPDDIFAFETSIPTLFDEMGLQNQTNFLSNDSFFNSVFHSPIEEIGFRFDYPSPPPDDFFQDFSDVFGSDPLVAL</t>
  </si>
  <si>
    <t>Csa5M155560.1</t>
  </si>
  <si>
    <t>MADQKTLPINEGQIDQSLDHKSSSPISKPIPIDPFVSSSVPTPQNPNSKSQEQLPPPPPPPPPPPSSLPSSIISPPPPSSTNKKHSLYRGIRCRSGKWVSEIREPRKTTRIWLGTFPTAEMAATAYDVAALALRGGDAVLNFPASIPTYPVPASTSPVDIRTAASTAAIAAAAKAVKKVSSTSSVDVGTMEDCSKKMRIEEFVDEEEIFGMPGLLADMAEGMMVSPPRMNSPPLSDDLMENSDGTESLWSYF</t>
  </si>
  <si>
    <t>Csa5M155570.1</t>
  </si>
  <si>
    <t>MDWFGQFSDPLPYYPNCSYKSESSSTLSDAGTPPPQTLVNSDEEVILASNRPKRRAGRRIFKETRHPVYRGVRQRNNDKWVCELREPNKKTRIWLGTYPTAEMAARAHDIAALALRGKSACLNFADSAWRFPIPTSDDPTVIREAAARAANECNVGREEDEGGLNQPDTYPDGTDYVDDEAMSNMPMLLANMAEGLLLSPPSFCVNDDVEWDDEAMNDDVSLWNF</t>
  </si>
  <si>
    <t>Csa5M165850.1</t>
  </si>
  <si>
    <t>MYHTTKSESDFCFLDPIRRHLLGESDISAAAAAPLGRPTPVFTRSGSFSSLIPCLEDNWGDLPLKVDDSEDMMLAAVLRDAVGVGWVPSLGSCDFGFSEVKSEPEVIPLSFPAVLPNVTMKPTVVPEKGKHYRGVRQRPWGKFAAEIRDPAKNGARVWLGTYETAEDAALAYDRAAYRMRGSRALLNFPLRVNSGEPEPVRVTSKRSSPEVSSSPKRRKKVGSAVESVGVQVEQQVASFTHGGQLFVSQC</t>
  </si>
  <si>
    <t>Csa5M167110.1</t>
  </si>
  <si>
    <t>MELPLEEDNDDEFSPLNLIRYHLLQDSSHSFSTLPDFGFKLQFQDFDYVKPSSQEEEDPPIQSPKTHPQQQSPDDGRRYRGVRRRPWGKFAAEIRDPSRKGSRVWLGTFDSDVDAARAYDSAAFKIRGRKAKLNFPLDAGKADPPPGNGRKKRRETNLNV</t>
  </si>
  <si>
    <t>Csa5M167120.1</t>
  </si>
  <si>
    <t>MDDASTLDLIRQHLLNDFNSIEAFASNLNFDHNSGVNSQISSPTPSKVAPRRPSLNVAIPPKSISVGSAVETSIEAKSDVGVSRHYRGVRRRPWGKFAAEIRDPAKRGARVWLGTYDTAIEAAKAYDRAAFRMRGSKAILNFPLEAGKDVEDPQSTSDVGRKRRRESESEVVEMGKKEMKKEERSETEEIGVPTTVCPLTPSCWASVWDSDGKGIFNVPPLSPYPLMGHPQCTVI</t>
  </si>
  <si>
    <t>Csa5M174570.1</t>
  </si>
  <si>
    <t>MDFSDASSSSHRSTLSDDELLLASRYPKKRAGRKKFKETRHPIYRGVRLRNSGKWVCEVREPNKKTRIWLGTFPTAEMAARAHDVAAIALRGRSACLNFADSASTLHIPASVDPKDIQRAAAEAAEAFRPQDDELTPAVVEEEGFYLDEEVEFGMPGLLTDMAEAMLLPPPNCVGNYDNDHFGANSMDFDADMSLWSYSI</t>
  </si>
  <si>
    <t>Csa5M175970.1</t>
  </si>
  <si>
    <t>MMLDLNDSITNRDETPTSRIVMEDSETSNSSVVNATDEVSNSRDEDSSVLIFDILKRESSGGGSGGGASSELVTQTLFPVVGGWGDSGSSPVPRTHWLNLSSTADSGGGGGPPELRIVQQKQQQVRKSRRGPRSRSSQYRGVTFYRRTGRWESHIWDCGKQVYLGGFDTAHAAARAYDRAAIKFRGVDADINFNINDYDEDMKQMKNLSKEEFVHVLRRQSTGFSRGGSKLRGLSLQKYGRWENQMSQIIGKNGIEQRSCKGDAMVDSNNGANGHNLDLSIGGIFNYHLTNSPQKLNIERPKNEINGYACGVTVGGQQQPHIPPSMWSTFYSGFLPNNEEKGREKRNNDSTTKMSTSWGWQMPTSTTMSMSMSMPTTIQGNISGKNNNSMSSNNGIIARDQEAHISKIVAASSGFSSSSNFGSLYAQNNNALHSTHCPNIS</t>
  </si>
  <si>
    <t>Csa5M598600.1</t>
  </si>
  <si>
    <t>MEEALRRLNGLPLTASHFDDPVSTPNNHRKKSTASANSSTANTDRRITRDGATSGAMRYRGVRRRPWGRYAAEIRDPNSKERRWLGTFDTAEEAARAYDCAARAMRGLKARTNFVYPSTPSSPHSLSDQLLSPLNFAKQSQISRHLATSSNWSTFSNAHTFDYPEPASHQKINPPPSFLNMLLPPHDIQNPNFVSSAPQFPHVDCQYQYPKSSFTSLPIEKDDFLHDSEFIPKEPSSSGLLEEIINGFFPKPLNKTQNPQSSNDMSSISSEANFGYSVVDQQPGLSFNYQSGPVQAPEEMSFVNGLPMNVQMGMESGNLIMENLLQYPEFFNAYVAKIQNA</t>
  </si>
  <si>
    <t>Csa5M609620.1</t>
  </si>
  <si>
    <t>MSCSPNQRSVSSSRKSNLLPNKFSADPRMRRKLRIICYDPDATDSSSSEDEGETYARKFNRIVHEIHLPPLKKSLESESSQNSNNENKNLKFKQSKALFKNPSSRRPSSSKYRGVRQRSWGKWAAEIRDPFKRSRVWLGTYDTAEEASQAYESRRLQFETMAAEMAVEEEGKGSGSSSTPVFSESTAETTVSHTSPSSVLEWADSTVQSHDLKEGTESIKEETDSNMNYLQEGDPSNPFMEEISMGIDFDSILADGIGMFLEDFASFDNTQILGLADDEPSGLPSWDFEDFGNDDISCWLDDSINITCS</t>
  </si>
  <si>
    <t>Csa5M637750.1</t>
  </si>
  <si>
    <t>MARKRKAVEGVEDKSSSEGGALGWDEMVKEATATAAVLSGGARRARKRFVGVRQRPSGRWVAEIKDTIQKIRVWLGTFDTAEEAARAYDEAACLLRGSNTRTNFWPCSPLSSSSPALPSKITNLLIQRLNARNNNSSIHNLPINQQEQKHQPVQERMLNSIDHQSREELATTCFTDRVLSDLLNDQEVFTTNPNIEEISRSFESCLTEKDESDSGEMESSNWVGMTQMNDSNGGDEKNELVQEEEEEEEEGSNVLDFHFLDDIGPPCYYSPFEIAEEIGEPMEGGEGNEDEPSSMLREAMKRMKYERKISASLYAFNGIPECLKLKLGEGSGVRSNSELITSLRKACDRRRSNEEKVEEEEEDEEDKEEMKSFSSNEVDLSIWSSLDLPPICFVN</t>
  </si>
  <si>
    <t>Csa5M647260.1</t>
  </si>
  <si>
    <t>MTQAQPRHLGASGSITKPFRGVRKRSWGRYVSEIRLPGKKTRVWLGSFASPEMAARAYDSAAAFLRGTSAILNFPDSVSSLPQPESCSREHIQLAAAKAAAQVRTMETMEGDGDQQGTRSGWSSTMFEQVKEVPLLSPLRLGLLGFGPALNEEDPLLLLPTYF</t>
  </si>
  <si>
    <t>Csa5M649870.1</t>
  </si>
  <si>
    <t>MDPNYRGVRKRKWGKWVSEIREPGKKTRIWLGSYHLPEMAAAAYDVAALHLRGPDARLNFPDLADSFPRPASSSPDHIQAAAHMAALRFANTKPPEPAPAPVRVGLSASQIQAINESPLDSPTMWMQMAAEALSLEGHEWDDDEEYNYYNNMQHHHDHSIWDY</t>
  </si>
  <si>
    <t>Csa5M649890.1</t>
  </si>
  <si>
    <t>MGEPSSMRSHGAATSSYRGVRKRKWGKWVSEIREPGKKTRIWLGSFETPEMAATAYDVAAYHFRGRDARLNFPHLVNSLPFPLSSTPDDIRLAAHEAALRVRTTPVVASSDDQLGDETSTLGLAPVTVRLSPSQIQAINESTLDSPKMWMQMSSESLLMDQEFSNGNVFVDHDMQDYDQMWENMHNDSLWDP</t>
  </si>
  <si>
    <t>Csa6M011730.1</t>
  </si>
  <si>
    <t>MDPDHSPSSSSSHLLPQPKPLDHSSPSPSSPSPSSSNPSDSSPNNNNNNNGARKRKGKGGPDNNKFRYRGVRQRSWGKWVAEIREPRKRTRKWLGTFSTAEDAARAYDRAAIILYGSRAQLNLQSTSPNNNYSSSNSSSSSSSSSRSSSSTSLRPLLPRPALSSTFSFSSMASSLPLMPSPQSFTAIYPPPPSLIYPNLLHNQYPAQVTQHPTHEIITSSTTTVTNSTPPISTIATPSSPTTSYSQNPNNPTLLLSSPLPPLPSDLILGPIGPSSPAVGWPSLDVNDDDYLPSLWDYHDPFFFDF</t>
  </si>
  <si>
    <t>Csa6M012810.1</t>
  </si>
  <si>
    <t>MISETIERKRKSRSRRDRSTVAETLAKWKAYNECFDSSNNGGKLIRKAPAKGSKKGCMKGKGGPLNSHCNYRGVRQRTWGKWVAEIREPNRGSRLWLGTFPTAIEAALAYDEAARTMYGQTARLNLPNIKNRGQLQGILLEEYLGLRNSDSSTTTSACSESTTTTSNQSEVCVPEEFTMRPRLVSLNVKTEDGEGESKTGDHGDETATPMNQVKHEDRNDQLVALGAEFPCLDQLENFQMDEMFEPRTGTQAGHMVMPVSLEKQVKDEDLDAVYCGRSDDQAVLSEAGVPSLYDLHNFQMDELFDVEELLSLINSDSLHDPTNIVKGNADAYTNMAPSHVGSVGSEKPPNRSYQIQNPDAKLLGSPQQMERTPADVDYGFDFLKQGREEDLNAAADDCVRYLNEIGDLGF</t>
  </si>
  <si>
    <t>Csa6M017030.1</t>
  </si>
  <si>
    <t>MCYILKVANQGGGDGDGDRDELEGMFSSSAGELMAMVSALTHVISGGSAAPATVRTAVGAPATGCRKREREEGGESGMIVDSTAMQSFSMPSPAIFLREEGGSSSSNTISVVTAATTAPTMAAAFSGEDRIRRRYRGVRQRPWGKWAAEIRDPQKAARVWLGTFDTAEAAARAYDGAALRFRGSKAKLNFPEFVSVFPPSSLPSATHLASSPVVVPPQDAIGNYLQYSRLLPNSRETSSQPVPAFERVLCNSPLVNPSSLVSSSGVSNFPFPSSEQQVRHYLPPENQSQGNGGSSMPFPTGFSYRPPANG</t>
  </si>
  <si>
    <t>Csa6M040610.1</t>
  </si>
  <si>
    <t>MVKKELGNDDNHSTSVPTSKKKYKGVRMRSWGSWVSEIRAPNQKTRIWLGSYSTAEAAARAYDAALLCLKGSSANLNFPISSSSFAHFHNFLDDNNVMSPKSIQRVAAEAAANTAFFDGNVQSNMAGSSDVPPLSPLVSSSSSSSSTSNSESFMMSDPSWFNFDEILSPKYVGQMMDWTLFDPPVTDDFYEESDIRLWSFC</t>
  </si>
  <si>
    <t>Csa6M042450.1</t>
  </si>
  <si>
    <t>MSSAHSRFKFRERRSVTGITLPPDYAAPRILRIFVTDSDATDTSSSDDDDNDDAHLLRLVRRHINEIRFHDSTHSKPNEIPPTKKFRGVRRRPWGKFAAEIRDPIKRTRIWLGTFDSPEEAAIVYDQAAIRFRGPDALTNIVKPPPRNVPAEEICDSSMEITEDGGGMRCSPTSVLRDEYWRATEVLGDEMELMDNYYRAPRIFVEERSLPETAMFCGGLWEGSVDLDGNFGSCKWDVGTCFE</t>
  </si>
  <si>
    <t>Csa6M055940.1</t>
  </si>
  <si>
    <t>MCSLKVANRRGIGSDLAQFPSGGAGDGDGDTGGGGGGGSSSSDDPHRLLYGQRDDGDYYSAVGEVSTIVSTLTNVMSGQAAPDWGYGRGQGFPRGFVSSSSSSSSSTTSASGSSGSELSYVPGMSSYWVGQKRMREEEISVQTQHDFHSASRGFSFIRGFDHHFSQPQSSIPPVKEEVPPPPHTAVSNPAATFAASSMTSNDAVVIGERRRRYRGVRQRPWGKWAAEIRDPHKAARVWLGTFDTAEAAARAYDEAALRFRGNRAKLNFPENVRLIHPPQHIPAAAAPQIAPQQTATFQSQNYRDYIEYSNLLQNPGDILGQPSSLLQQMFYNAHLPPFESSSSPAPVPSMSSVSNSVLFTPTLQQQQMGIFRQPPQNQNQGGSDYFPATSWDDSGGQYPSSSSG</t>
  </si>
  <si>
    <t>Csa6M091830.1</t>
  </si>
  <si>
    <t>MKIIYICVYVSVYIMAESDQSGRKRHYRGVRQRPWGKWAAEIRDPKKAARVWLGTFDTAEAAAIAYDNAALRFKGTKAKLNFPERVQANPAEFGFLSPASIAAPPPPTAVSSPSVSLPPPLSHEEAFPGLHQYAQLLSSSDADFPYYSSSLLFNQQQSHYPFFSSSSSSSQQQQEDQDRYGEDFGTGGSNK</t>
  </si>
  <si>
    <t>Csa6M104640.1</t>
  </si>
  <si>
    <t>MTTNSHHSTTSSSAVSCLTATSRKRQRSSTSSATESESDQESSTPKFRGVRLRAWGKWVSEIREPRKKSRIWLGTYPTAEMAARAHDVAALAIKGHRAFLNFPQLKHQLPRPASLSAKDIQAAAAQAAALKHEPETPTSCLEEGLEEEEEESTWFDLPDLIVSNGFLLGLDENYSSSCSSSSSSSSSWQFLVDDHEDNHFQWHSDFSHTIFPV</t>
  </si>
  <si>
    <t>Csa6M124180.1</t>
  </si>
  <si>
    <t>MPKLEKLQTRRPGSLSVAETLAKWKDYNDHLDSCTDEPKLTRRVPAKGSKKGCMKGKGGPENMRCNYRGVRQRTWGKWVAEIRAPNRGSRLWLGTFPTAIDAALAYDEAARAMYGTLARLNFPNVSIPTLLKGKELSRKDSRDEIKRPSLSFLGSTSLSLSSESTITSDLSEDCAVEDV</t>
  </si>
  <si>
    <t>Csa6M133770.1</t>
  </si>
  <si>
    <t>MILTKNLPQASYYSFRSNMSVGDMASLSGHKTNCRRKALTSGESTKPNQRLLRIIVTDADATDSSSEDELILGSRTAIRRQVREITIKRYSVPDSSSPKSPVSEICKKRNPRSRRSNNSCRRNKFRGVRQRPWGRWAAEVRDPILRKRIWLGTFDTAEEAAAVYDRAAIELQGPNAATNFSGDGAVKSAVEGSSKEEEEEEEEEGGVESRKTTAAWSPTSVLHYDSFLTPIEEMGYCGEVDELGLEIGAASLPTARRQYGGEEELGEIELDLDYFLVDVIY</t>
  </si>
  <si>
    <t>Csa6M167230.1</t>
  </si>
  <si>
    <t>MRRGRPSDPFTATEIPNSTIQPENPLKEIRYRGVRKRPWGRYAAEIRDPWKKTRVWLGTFDSAEEAARAYDNAARTLRGAKAKTNFPLHPSTISIQQQIPFYQSPPDLHDSNGFGAKIECVQANRPTSSSLSSTVESFSGPRISNPLSSLSMVRRRPVQPVSPDDCHSDCDSSSSVVDDDEVCVLASFRRALPFDLNLPPPMDVVDLTGDDLQATALCL</t>
  </si>
  <si>
    <t>Csa6M318160.1</t>
  </si>
  <si>
    <t>MCGGAIISDFIEKKRTCKLNNESLWSHIDPFSDLLGLNYSSVKTETPKKRNRSTAAEAVAVEKTRKARKNIYRGIRQRPWGKWAAEIRDPRKGVRVWLGTFNTAEEAARAYDEAAKRIRGEKAKLNFAPAPPSLAAQRQTPVKMQCVVPEFTPSGLNTTGSPPCTRADSSCDSEELYYGEELASLRSFLGLDSEEQQASELGGNGEFERVDLDVWMMDDMSLNEQKFSQMV</t>
  </si>
  <si>
    <t>Csa6M361330.1</t>
  </si>
  <si>
    <t>MNNNISQTSAAGDTKYRGVRRRKWGKWVAEIRLPNSRDRIWLGSYDSPEKAARAFDAALFCLRGPHAKFNFPDQPLPDILNAHSLTAHQIQEFAAKFANEYECHQNDDVVDVAPPPTTTTAEEKCGISPSSSNYNNMDWSFLDEIHDHHYPNPNPHSSSSSSNFFPLYNDHFDNILTNDFYQSSTTNNNDDLYDAVSGDDDDTFSNQPFLWNF</t>
  </si>
  <si>
    <t>Csa6M421660.1</t>
  </si>
  <si>
    <t>MRRGRATDPLTVPESVQKPVKEVRFRGVRKRPWGRYAAEIRDPWKKTRVWLGTFDTAEDAARAYDEAALSLRGPKAKTNFPLHPSTISVHQQIPFSQQFHDSGGFCEISNIIPVNRPTSSSLSSTVESFSGPRLSIPAPSVPKLRRKSLPQVAPDDCHSDCDSSSSVVDDSEEYAHSSSIRRVLPFDLNLPPPLPPPHDVDLSGDDLHATALYF</t>
  </si>
  <si>
    <t>Csa6M450420.1</t>
  </si>
  <si>
    <t>MQIINNWFPPFPSFHKMHPNSLLLLPFQTLIFIMFFSKSKTLNSTSNPPRYRGVRRRSSGKWVSEIREPRKPNRIWLGTFPTPEMAAVAYDVAALALKGPNADLNFPNSASSLPVPASTAACDIQAAATSAAAAIGAAAAAMGLDDGNHVSSSRENEGDGEGCEEELVGGGFVDVDMIFDMPNILMNMAEGMLLTPPSFNFNMNASNDFEYPSTYSQDTLWEFP</t>
  </si>
  <si>
    <t>Csa6M486790.1</t>
  </si>
  <si>
    <t>MADPEDNKASEMFLNFSREMEMSAMVSALTHVVAGDTPDRDASYDSTWTSSSVSAPAETSALHGGGGYKRGRTLALENGGSVSAWSPSSVISGNSSNVVIIRPQTGSATVENSVYEYGGEITTMAEEPPARRKYRGVRQRPWGKWAAEIRDPYKAARVWLGTFDTAESAARAYDEAALRFRGSKAKLNFPENVRLRQLPTTESQTTHFTNSSPTNTLLAIPTHSEPIVSYRPTFNLQSSSDASPANFLNFSDGQLPPPIDMYSEIHFSSSSSMASSFYSSSAGLSNPQFSSSSSSSSPVVSLSSPPLSFPGRRNSAGDNEHYSTAGWSEFFNHAASSG</t>
  </si>
  <si>
    <t>Csa6M490860.1</t>
  </si>
  <si>
    <t>MSGPSRDLVTAPFGSRLGVEEENSIIVSALTYVLTDTRIGLDHNDDYSNNHSGTAVLWFPSANDECKKCQFANCLGCNYFEDGNNQNQNVVKDEDNNDNGNKKKGRKKMKGRFRGVRERRRGKWAAEIRDPRRRIRVWLGTFQTAEEAARAYDRAAIEFRGGDRAKLNFPASDYQQNEIPQGNREPNLEEIKR</t>
  </si>
  <si>
    <t>Csa6M491030.1</t>
  </si>
  <si>
    <t>MDGGGVPEATRKRSALDNQRLYKGIRMRKWGKWVAEIREPNKRSRIWLGSYSSPVAAARAYDTAVFYLRGPSARLNFPELLAGEGRGITAGAGDMSAASIRKKATEVGARVDALESSVGQQSRSHHSHASASPPETKGCSGFLDRVDLNKLPDPEEEDEEGDGEFEWERVERH</t>
  </si>
  <si>
    <t>Csa6M500550.1</t>
  </si>
  <si>
    <t>MAAVIDVYGGTSTPVYYSDPFSEELMKALQPFMKSAISTSSSFSPSSSPSPPHPSVSSQPRLIPDFCSPSSTRLFSQGFSGIEQMGFEQSGPIGLNNPTPSQILQIQAQIQLPSPTMSSFSSSSSFQSQYHNFLTPKSFPMKHMGSPPKPNKLYRGVRQRHWGKWVAEIRLPKNRTRLWLGTFDTAEEAALAYDQAAYKLRGDFARLNFPHLKHQFGDFKPLHPSVDAKLQSICQSLKQGKTEVCSVEDEKPTTIPLPSESNSAILNGVKE</t>
  </si>
  <si>
    <t>Csa6M518040.1</t>
  </si>
  <si>
    <t>MAPREKAVAVKPSVGNVKEVHFRGVRKRPWGRYAAEIRDPSKKSRVWLGTFDTAEEAARAYDSAARDFRGVKAKTNFPLPSDDQLLNLNNKINNINNNQSPSQSSTVESSSREQALMVDSSPLNLNLGHGIGGLTNAGPISFPFQRYQIPMIGEVFTRGIPPSNHVLYFDAALRAGMINSHPNQRLHFDRIREAVSDFRREFAGSGVQSDSDSSSVVDMNGQDLKPRGGSGGRLDLDLNFPPPESA</t>
  </si>
  <si>
    <t>Csa6M518290.1</t>
  </si>
  <si>
    <t>MVLGSNAQSDLPFNENDSEDMVIYQVLNSPMSSHSTLPAADDQPNANANANANASHRLNPPARTIAKKHYRGVRQRPWGKYAAEIRDSTRHGARVWLGTFATAEEAALAYDTAAFTMRGSKALLNFPPEVVAAAAAAKTTTTSPPSKRKPNVEPCGSSSSTISLATSRTESDCKAPE</t>
  </si>
  <si>
    <t>Csa6M518300.1</t>
  </si>
  <si>
    <t>MAIQQDQSEAILENVWANYIGEKGLDGNGATKSVSGSNKTWTELPSLCYRNGSMEVLERLPSLGRWVSMGAEAWEELLDGIVPINNTEQSVHEDLKNTPTSHSGFDVNTRRAEKVVPTKHYRGVRRRPWGKYAAEIRDSSRKGARVWLGTFNTAEEAALAYDKAALRIRGPKAHLNFPIETVTEAMGIHLSTRNDHLNNLMPSSFQGHDSSSHGDSSITGKRSTREWEDNFDFNIMEFEQPMLKRKTSINNMFYNDFDVFEFQDLGSGYLDNLLSSL</t>
  </si>
  <si>
    <t>Csa7M047400.1</t>
  </si>
  <si>
    <t>MAEDKKTGKLKMVIDANTPDKKIEKGKHVAAVSLERQQWKPVLDDAFLSRRPLKKICSSDFHNPFLHSPLSLSPPSSKIQFPFDFEASQHSSITTTTTTTQFNSQHPISSSSSSSSPFTAFGSPEQQMISFSSNQQQGFGFPPYFLNGDPVASQQRLFKYWSDAFHLSPRGRAMMMSRFGPDGGNLFRPPLQPISATKLYRGVRQRHWGKWVAEIRLPRNRTRLWLGTFDTAEDAAMAYDREAFKLRGENARLNFPDRFFKKDIPKTEAETEHTIPITEEAHPENFILLPPPEEEKPNNDLTESGSCASEPTEMVWGEMEEAWFNAIPAGWGPGSAVWDNLDPTNNLVLQSQIPFGSSNEQQMNESNDNQNKLETSESASSSSTSAPTKLFLWKDQD</t>
  </si>
  <si>
    <t>Csa7M049230.1</t>
  </si>
  <si>
    <t>MVANQKSLPSLSNNNAKDLHFRGVRKRPWGRYAAEIRDPTKKSRVWLGTFDTAEEAARAYDTAARQFRGAKAKTNFPLPDDFIDVSPHNTNQSPSPTSTLDSSSSSTHEKTPSPEIARSYGVGRTFPFIQPQFLHGGGTVRPLLFTDVYGRAEFVAHGYPIRFDPATVDLTSRFTGGIQTDTNSSSLVDFRPAKEILNLDLNLAPPVDA</t>
  </si>
  <si>
    <t>Csa7M073700.1</t>
  </si>
  <si>
    <t>MASDHPPFSPAFRRITEEQELSVIVDALTQVVSGAPSSALSFHHDHFLRVLFPPINPTPPFSSSSEFDTCPLCKINGCLGCHFFSAPASTTTTTANAANKNNNSGRRVKRLKKNYRGVRQRPWGKWAAEIRDPIRAARVWLGTFNTAEDAARAYDEAAIKFRGPRAKLNFPFPDYSLSSTFHSSPPPASTTTSASASFSPAAPPPPPLLPTSTTTSSSMKIEITQNNIPFPEFFINDEDGDVQRYLFDYDNQSRSL</t>
  </si>
  <si>
    <t>Csa7M352440.1</t>
  </si>
  <si>
    <t>MVSLRRRRLLGLCSGKSSFVAPLPKFSDHETATENPSPSNILITLHPKSSDDVNIKDRSSIVNMESSFRNALEWTSLNEQSNQPISGHPLKHRKRHRRKNSHNQELSIMRGVYFKNMKWQAAIKVDKKQIHLGTFGSQEEAAHLYDRAAFVCGREPNFELSEEEKQELQKFKWEDFLAMTRHAITNKKHKRLSVSAGSSPKKLGASSLQIDNTELKHRFNEAPLPEDINFT</t>
  </si>
  <si>
    <t>Csa7M375820.1</t>
  </si>
  <si>
    <t>MSILSDFFGNYQENFLWNNDHNQSFISGEETSFDFNYLNDMLFDDMVFAEETMSSSDSSSCSSPIELQVKEEVVEVEVEEGSVCDEVVVEEDQSHKEERVYRGVRRRPWGKYAAEIRDSTRQGVRVWLGTFDSAEAAALAYDQAAFCMRGGLATLNFPIEVVRESLREMKYRWEVGSSPVLALKRRHSIQRKRMAEVEKMEKKMMKKKKKSVVVFEDLGVEYLEELLSLTS</t>
  </si>
  <si>
    <t>Csa7M375830.1</t>
  </si>
  <si>
    <t>MEGKRTGNEGKRSTNESRYRGIRRRPWGKFAAEIRDPSRNGARLWLGTFDTAEEAARAYDQAAYAFRGHLAILNFPNEYQSGNPNFGAGYGSSAASGSSSTTTISFGGNYSGNNASRGSGEVIEFEYLDNELLEELLQSEGEGYNRKN</t>
  </si>
  <si>
    <t>Csa7M432080.1</t>
  </si>
  <si>
    <t>MARPQQRYRGVRQRHWGSWVSEIRHPLLKTRIWLGTFETAEDAARAYDEAARLMCGPKARTNFPYNPNDQQSSSSFSSSSKLLSAALIEKLHKCHLASLQIAKQHVHKQHAGFEPSYLAYSGSPPPIITGATTSQWASDETWVYSNKGDQMEMNNNNNNYNNNIHHQQCQLEPLEDDHIEQMIQELLDLGSFEIIT</t>
  </si>
  <si>
    <t>Csa7M432130.1</t>
  </si>
  <si>
    <t>MINTHPIPPLYNTFFPHSPPPDSQLDGIAAVVGRQVLFGDNRPTPTKSSSSTSATAPTTGQRSYRGVRKRPWGRWSAEIRDRIGRCRHWLGTFDTAEEAARAYDAAARRLRGSKARTNFEMPLVVPMESTSAWSTSSVEVKRNGNKLKKNDRKCSVVTSAAHLFSPGVELDLKLGVKNLITFN</t>
  </si>
  <si>
    <t>Csa7M447150.1</t>
  </si>
  <si>
    <t>MAKPKNSNPQNKTTSSLPTTPASKRPRDCNKHPVFRGVRKRSWGKWVSEIRQPRKNSRIWLGTFPTPEMAARAHDAAALCIKGDSAILNYPELADILPRPASLMPQDVQAAAAKAAAMVHLNSAGLPSEEEELSEIVELPNIEDDFCTESLNEFKLVTESWEWWESVAMPLAAEFGSGYFSGQTTAEEICYPSSFYGVLWD</t>
  </si>
  <si>
    <t>Csa7M448110.1</t>
  </si>
  <si>
    <t>MCGGAIISGFIPPIRSRRVTGEHLWPNLKQPAFGNQLSKPVKSDIIDIDDDFETDFQHFKDDSDLEFDVEELLDTKPLAFSAAGDHPVPSARASKSVEFSGQAEKSAKRKRKNQYRGIRQRPWGKWAAEIRDPRKGVRVWLGTFNTAEEAARAYDAEARRIRGKKAKVNFPDETPRTSGKRSAKANLQEPLPKTSLAKTQPDLIQNNNFVNNSDEAYYSTMGFLEEKPLTNQLPNMDSLATNGDIVIKTSPASSDVVPMYFNSDQGSNSFDYSDFGWGEQGARTPEISSFLSSAMENEDSHFVEDASPKKKVKYSPENTVVSQGSEKTLSEELSSFESEMKYFQMPYLDGSWDASMDAFLAGETGNQDGGNSVDLWTFDDLAGMVGNVF</t>
  </si>
  <si>
    <t>CsaUNM003730.1</t>
  </si>
  <si>
    <t>MSPSPSKPKRKHHPPPPAESTPHRFLGVRRRPWGRYAAEIRDPSTKERHWLGTFDTAEDAAIAYDRAARSLRGSLARTNFLYSDSPPPPPPLYSASIHHPNQPPLFLPLLPPTPPSLLHQFPPAGDSLSGIISGDYDASAELPPFPPAISSESVDCDYNNYGVMESQNVGFECFDQSSIGIGSCLGFDSSSDYIYNPMLGSMPTVSDVGAGDFESPAGNFYLPQSSDY</t>
  </si>
  <si>
    <t>Csa1M269870.1</t>
  </si>
  <si>
    <t>RAV</t>
  </si>
  <si>
    <t>MKQEFSSMISKAKTNAVGETLDSSCITCPLPINGCSRQGRSLTSKFKGVVPQQNGHWGAQIYANHQRIWLGTFKSENEAAMAYDSAAIRIRSGDCHRNFPWTKVTIEEPNFQKLYTTETLLNMIKDGSYRTKFSEYLRDRSESTQTSASPSTEKAHNNGGTSIKQLFQKELTPSDVGKLNRLVIPKKYAVKYFPRISASTTENVEHVDDDRDLQLLFFDKMMRQWKFRYCYWKSSQSYVFTRGWNRFVKEKQLKANDTIAFYLCEAAKSSDSKTTFCVVDVKNRDNSGGLVENETTCSELQLNLRHGEVEESVSPKHIDDELKDEREVKGFKLFGVHIK</t>
  </si>
  <si>
    <t>Csa1M605670.1</t>
  </si>
  <si>
    <t>MEDEASSSLLSHIKNPILAEEVSDSNFTYYAIPEAKRPRLDNDLNDVMAVGKFKGVVPQQNGRWGAQIYANHQRIWLGTFKTEKDAAMAYDSASIKLRTRDSHRNFPWTRRTIEEPNFQIKFSTDAVLSMIKDGSYYSKFSAYLRTRSQIHDTNIQNPKKIDNGDGDSLFSCSHLFQKELTPSDVGKLNRLVIPKKYAVKHFPYISESAEENGDDIEIVFYDTSMKIWKFRYCYWRSSQSFVFTRGWNRFVKEKKLKANDIITFYTYESCGREENGGSLNFIDVIYKKPEDDQSESSCLAAEKESVKNEKILEREKQNEEKDYEKMKKKELLSFELNHNDNKVGEKRIRLFGRIAFSKMSTTTAPNLQMATLGSYKLSSPRGFKGIVTPSLGGHLKAMPWAKLWSVYNVSSLKYFHLNSNTSSSTRFGKIAIKARSGSSENGPIAGLPVDLKGKRAFIAGVADDNGYGWAIAKSLAAAGAEIIVGTWVPALNIFESSLRRGKFDESRVLPDGSLMEISKIYPLDAVFDNPGDVPEDIKTNKRYAGSSNWTVQEVAESVKKDFGTIDILVHSLANGPEVSKPLLETSRKGYLAALSASSYSYISLLKHFVPIMNPGGSSISLTYIASERIIPGYGGGMSSAKAALESDTRVLAFEAGRKNKIRVNTISAGPLGSRAAKAIGFIDKMINYSLANAPLQKELSAEEVGNAAAFLVSPLASAITGSVIYVDNGLNAMGVGLDSPILDGL</t>
  </si>
  <si>
    <t>Csa5M608380.1</t>
  </si>
  <si>
    <t>MDGICIDETTSTESKSPPPDTSLCRVGSGVTSVVLDSDSSGGGVEAESRKLPSSRYKGVVPQPNGRWGAQIYEKHQRVWLGTFNEEDEAARAYDVAAQRFRGRDAVTNFKPLTHGGGEEDDIVSAFLNSHSKAEIVDMLRKHTYLDELHQSKRNAGLSGSDRKQNRFLSGSDDDPETARELLFEKAVTPSDVGKLNRLVIPKQHAEKNFPLQTGSTASSKGLLLNFEDGGGKVWRFRYSYWNSSQSYVLTKGWSRFVKEKNLKAGDIVSFLKSTGQDKQLYIEWKARKPSTTTGSAINPVQTFRLFGVDIIKVSPNSGCSEKRRRELEFLTLQCTKKQRVVGAL</t>
  </si>
  <si>
    <t>CsaUNM031640.1</t>
  </si>
  <si>
    <t>MDASSIDESTASDSTSISPVTPLLFHSSPSATAEAESRKLPSSRFKGVVPQPNGRWGAQIYEKHQRVWLGTFNEENDAAKAYDIAALRFRGRDAVTNFKPSLNHDHDNALEADFLNSHSKLEIVDMLRKHTYNEELQQSKRQQRGAMAVDSGSFPHYPGSDSNREVLFEKTVTPSDVGKLNRLVIPKQHAEKNFPMEEGVVSGKGMLLNFEDMGGKVWRFRYSYWNSSQSYVLTKGWSRFVKDNTLRAGDVVRFLRSTGPDKQLYIHANPISAPGINPVHVVKLFGVNILQLPVGKTEGAFLELQQPTKKQRIIKPL</t>
  </si>
  <si>
    <t>Total number</t>
    <phoneticPr fontId="1" type="noConversion"/>
  </si>
  <si>
    <t>protein length (aa)</t>
    <phoneticPr fontId="1" type="noConversion"/>
  </si>
  <si>
    <t>aa sequences</t>
    <phoneticPr fontId="1" type="noConversion"/>
  </si>
  <si>
    <t>gene_1#CSB10A_v1_contig_10981</t>
  </si>
  <si>
    <t>MNNVNGNNCNWLGFSVSPNVNMELSSSAATSVSPSIPANLFHSPSQFNYGICYGVDGEHGAFYSPLSAMPLKSDGSICSMEALSRQHPQVVSSSTPKLEDFFGGATMGSHHYESNDREAMALSLDSIFCHQNPTHEPNNQSFAHFSSLRSRELMLQDSKVILPDGCNLQQQQQHPGVAQSDISGMKNWTVPRNYAATNNGSFEQKMVSCMSENGGESGSINAMAYGDLQSLSLSMTMSPSSQSSCVTATQHVSPAMTDCSAMDTKKRGHEKVDQKQIVHRKSLDTFGQRTSQHRWTGRYEAHLWDNSCKKEGQSRKGRQGGYDMEEKAARAYDLAALKYWGPSTHINFPLENYQKELEEMKNMSRQEYVAHLRRQAHFYHVRSSGFSRGASIYRGVTRSNKSQLKALHHQHGRWQARIGRVAGNKDLYLGTFSTQEEAAEAYDIAAIKFRGMNAVTNFDITRYDVERIIASNTLLSGDLAKRKQQPEFDNESLRQSPPTHNSNSEAMTLPSQSSSQSESDWKMALYHSSQQLIPKPRMLSAINDDGSQLGVEDSARMGAHFSNASSMVTSCSLSSSREESPDKTSLSMVFGMPQSTSKPFATSANNMNTSWIASAQQIRAANCMSQLPVFAAWTDT</t>
  </si>
  <si>
    <t>gene_1#CSB10A_v1_contig_321</t>
  </si>
  <si>
    <t>MAPATNWLSFSLSPIEMLRSSDSPFLPFDSSSSSPSPHYLLDNFYHGWSNNNAANSHSKSSQLFFNNQEEEAAAAALEDFLGDSSPMVRYSDSQTDTQDSSLTHIYDHASAPYFPHDQQDLKTIAAFQAFSANSGSEVDDSASIPTTHIPSAHSIDSSLTNNDFPSFSTGALSLAVAQSSDTAPAPVVVAVDSDSSKKIADTFGQRTSIYRGVTRHRWTGRYEAHLWDNSCRREGQARKGRQGGYDKEEKAARAYDLAALKYWGPTATTNFPVSNYAKELEEMKQVTRQEFIASLRRKSSGFSRGASIYRGVTRHHQQGRWQARIGRVAGNKDLYLGTFATEEEAAEAYDIAAIKFRGLNAVTNFEMSRYDVEAIAKSALPIGGAAKRLKLCLESDQKPIPNHDQATQCSSGSNNINFGTAMQAVPPIPCGIPYDTAAVLYHHNYFHHLQPNAIGSSESTSPGIAVPGTVGPHQAAEFFVWPHQSY</t>
  </si>
  <si>
    <t>gene_1#CSB10A_v1_contig_3887</t>
  </si>
  <si>
    <t>MSPANSQSDIASFTSPPSPSPPHMAADSRKRPMAVAKAFIKEPVPRKSIDTFGQRTSQYRGVTRHRWTGRYEAHLWDNSCRKEGQTRKGRQGGYDKEEKAARAYDLAALKYWGSTTHINFPLSTYESELDEMKNMTRQEFVANLRRKSSGFSRGASMYRGVTRHHQHGRWQARIGRVAGNKDLYLGTFSTQEEAAEAYDIAAIKFRGTSAVTNFDISRYDVKRICSSSTLIAGDLAKRSPLKDGTPSTTEDYTTCASPSSSSQPLLAITDGSAESHHELANMVWCDNAVADDVNQHHENVAKMDNDLSLMGSSNRTIDPSTKCSPVQNNEEFGIGVGGGEYSQGYFSMQEEKYEEGDQNRQMSVTLGHHHAPMFALWNQ</t>
  </si>
  <si>
    <t>gene_1#CSB10A_v1_contig_4111</t>
  </si>
  <si>
    <t>gene_1#CSB10A_v1_contig_4801</t>
  </si>
  <si>
    <t>MWDLNDSPDHGGTDEFEVLSSIDGDDDRGKWIGSINSNSSSSVVVMEDGSDADEASVGEGEPLLRRNNFSVTHPPATRQFFPMEDSDVEASSAAVGGSTTFPPARWVGVKFCQTEPIAAVRPVAVLQPIKKSRRGPRSRSSQYRGVTFYRRTGRWESHIWDCGKQVYLGGFDTAHAAARAYDRAAIKFRGTEADINFSIEDYEDDLQQMGNLTKEEFVHVLRRQSTGYPRGSSKFRGVTLHKCGRWEARMGQFLGKNSICFNRYVYLGLFDSEIEAARAYDKAAIKCNGKEAVTNFDPSIYEDELSTTESPSTKVLEQNLDLRLGNSSSKKHTLSFGNHCTNVTPNIDLQISNESNPQESNIFENDNVICHTLLQTEKMQFRSEMIVRSPPSVETTKHGCLETLHNYSPHINQSNSQIHLLRSSNEEGLGGSDEVSLSLSEGHQWQQQSGGSQQFANAAASSGFPQLQFSTPKNWLQKNNGCFFLQRPS</t>
  </si>
  <si>
    <t>gene_1#CSB10A_v1_contig_6034</t>
  </si>
  <si>
    <t>MKPTTPPLRPPPPPPPLPLAGAPFTEEHRWTGRFEAHLWDKSSWNNIQNKKGRQGAYDNEEAAARTYDLAALKYWGPGTTLNFPVESYTNEMEEMRKVTKEEYLASLRRRSSGFSRGVSKYRGVARHHHNGRWEARIGRVFGSKYLYLGTYNTQEEAAAAYDMAAIEYRGANAVTNFDISNYIGRLENKSSLLQEEATQQTDDPNYSPNNPAMVIMDEPPTQDDHDLHWSFLDTGLFVQVPDLPLEKSSELADLYFDEIGFEDDIGMMFEASLENNNSRKSDCSQQLLHHLLHQ</t>
  </si>
  <si>
    <t>gene_1#CSB10A_v1_contig_6049</t>
  </si>
  <si>
    <t>MGSGKPSTCETTSTPDNNTTSNNSNNNSNTTLDVTPRRTLDTFGQRTSIYRGVTRHRWTGRYEAHLWDNSCRREGQSRKGRQGGYDKEEKAARAYDLAALKYWGTSTTTNFPISNYEKEVEEMKHMTRQEFVAAIRRKSSGFSRGASMYRGVTRHHQHGRWQARIGRVAGNKDLYLGTFSTEEEAAEAYDIAAIKFRGLNAVTNFDMSRYDVKSILESNTLPIGGGAAKRLKEAQAVESSRKRDEMIALGSSSSSSSCFQYGTSSSSTTNSSHYPNLLQQPNLNIDHHHLQTQPLLSLQNHHDISHYSTHHPSSFHNPSSSYIHHSSDHSSYPNNNNNHPFYGAGLDTNNNTNALSHFESNSHGGGGYLGNAFGIGSASGSTAEEYALVKVDYDMPNSGGYGGWTGDSVQGSNAGVFSMWND</t>
  </si>
  <si>
    <t>gene_1#CSB10A_v1_contig_8183</t>
  </si>
  <si>
    <t>MTKSTAQQVQIREANGNNVVMKTKTKRTRRSVPRDSPPQRSSIYRGVTRHRWTGRYEAHLWDKNCWNESQNKKGRQGAYDDEEAAAHAYDLAALKYWGQETILNFPLTTYQKELKEMEGQSREEYIGSLRRKSSGFSRGVSKYRGVARHHHNGRWEARIGRVFGNKYLYLGTYATQEEAATAYDIAAIEYRGLNAVTNFDLSRYIKWLKPSNDVVYDNNRILTVDSILPSPKQELDLGLFPPDQNQSSTDSATPEPIALPPGGMSFDAVVIGAARTAARLQFFRSAAAIALRFRRLEGI</t>
  </si>
  <si>
    <t>gene_2#CSB10A_v1_contig_3456</t>
  </si>
  <si>
    <t>MFDLNLNVDSPDAAQKEDSVVFFEKLPQGSGNQMDESGTSNSSIVNADTSSNGGDDDSCSTRAGGELFTFNFEILKAGSANDVVTKELFPIGGTVNADFGILQGHNSASSSSTSSRKNWINLAFDRSGSAGEGRTVQPVQPQPVKKSRRGPRSRSSQYRGVTFYRRTGRWESHIWDCGKQVYLGGFDTAHSAARAYDRAAIKFRGVDADINFNLSDYEDDLKQMKNLSKEEFVHILRRQSTGFSRGSSKYRGVTLHKCGRWEARMGQLLGKKYIYLGLFDSEVEAARAYDKAAIKCNGREAVTNFEPSTYGEKISEGSSEGISPPSLDNSPKDSEGHLRFQSGSCYANERSTMMESNADAAVGDPPMKGPVITSEHAPLWNGLQTSFFPSEEIVTEKRLALGSSQGIPPNWGWQIHSQVNATQVPLFSAAASSGFSFSATHFPAAIHPLCRPGSTAHNLHFTTPKASTLNSPQYHHHHQLNPQQAPP</t>
  </si>
  <si>
    <t>gene_2#CSB10A_v1_contig_4202</t>
  </si>
  <si>
    <t>MLDLNLEVVSSESASDSVEMVTDRFLQFPANRMESAGSFNSSSIVNGDLSASTTGDEDSSSNADEAFPFAFGKDYADQESLTAKSLCVFDDHRDQTMVLFPLTGGLSSGSSPLKRWPEVSPSEFGYCGGAPDRRITAPPTQQQRKNRRGPRSRSSQYRGVTFYRRTGRWESHIWDCGKQVYLGGFDTAHAAARAYDRAAIKFRGIDADINFNVCDYDEDIKQMSNFTKEEFVHILRRHSTGFSRGSSKYRGVTLHKCGRWEARMGQFLGKKYIYLGLFDSEIEAARAYDKAALRCNGKEAVTNFEPSSYVAEMASENDIGENNQIIDLNLGIAPPNLSDARNESIGMFGNGIHHSSQEVLVDRRAMPENSVSTAIRSSQPYSSAVPSNYHSSWNVSNSSFFPVSRERATEMRMGVGSWEWQIHGHPSGTTSHHKLLVKSIFQQSSTVGVEQKAPGRIERRNTTHSLKPLFVSERL</t>
  </si>
  <si>
    <t>gene_4#CSB10A_v1_contig_4070</t>
  </si>
  <si>
    <t>MEAAALALKNEDNLRICWTEEEAQTQPIRRVKRRRRDPAAATTTADQTNKQQSPKQQSDQAPTTTMKRSSRFRGVSRHRWTGRFEAHLWDKLSWNMTQKKKGKQGAYDEEESAARAYDLAALKYWGVTTITNFPISEYEKEIEIMQTMTKEEYLASLRRKSSGFSRGVSKYRGVARHHHNGRWEARIGRVYGNKYLYLGTYSTQEEAARAYDMAAIEYRGINAVTNFDWSNYMAWLKPPPPPSTVPNEAHFPSDPHKELCNSSSIPADETSLFKNHHYDIDSFHSLQKQELLESCNTPLNAYARSSSASALDLLLRSSFFKQLVETNSNLSVDEADNGDEAKTRVQLDSVFDEFEDVFCDRLTDVPLVCSSNKELQESELHSYFNGTFHRFKAA</t>
  </si>
  <si>
    <t>gene_6#CSB10A_v1_contig_3047</t>
  </si>
  <si>
    <t>MSPGSQSSCVTTPSQISQPGPSTMEIKKRALASQKQPVHRKSIDTFGQRTSQYRGVTRHRWTGRYEAHLWDNSCKKEGQTRKGRQGGYDMEEKAARAYDLAALKYWGSSTHLNFPLKNYELEIEEMKNMNRQEYVAHLRRKSSGFSRGASIYRGVTRHHQHGRWQARIGRVAGNKDLYLGTFGTQEEAAEAYDIAAIKFRGANAVTNFDTSRYDVERIIASSSLLSGEAVFHDNLLLNPSASVESIDQKSMTSSRYVNHVIGVVETESSNQETVNDSRKYKTHFSNASSVVSSLSSSRETSPDKSNGSSSVLFAKSPFGSNGSNWLPSPQMRLAPISLPVWNDA</t>
  </si>
  <si>
    <t>gene_7#CSB10A_v1_contig_3037</t>
  </si>
  <si>
    <t>MTSGVFHYRHRLYVDMDNNGDSQRKVLTKRTRKSTPRDSPAQRSSVYRGVTRHRWTGRFEAHLWDKNCWNEGQNKKGRQGAYDDEDAAAHAYDLAALKYWGTETVLNFPLLTYQDELKEMEGQSREEYIGYLRRKSSGFSRGVSKYRGVARHHHNGRWEARIGRVFGNKYLYLGTYATQEEAATAYDKAAIEYRGLNAVTNFDLSRYIKCLRPGEQDIPNTNRPPNPNAGETPSEFDPNSLLGFTFPSQCSSSGQPSIEPLPEVGDGDCSSSSTAIQLLLHSSKFKDIIERTSTAETPSESDRPRRCFPDDIQTYFDCTQDSGDFAEGDDSIFGYLNSFLPSSVFHCELDA</t>
  </si>
  <si>
    <t>gene_1#CSB10A_v1_contig_10302</t>
  </si>
  <si>
    <t>MEIDFQSPEIHRGATASIIKSTKFKGRNRSNNNGNKFVGVRQRPSGRWVAEIKDTTKKIRMWLGTFETAEEAARAYDEAACLLRGSNTRTNFIPQISTNSPIASRIRSLLNTKKTVNRKPPEKPTTSAAVSAGSAVVDPSIKDDGLFEGAYKPDMTNCLEEREVSSCDSCCSESCELGVSLAENGTVSSEELELCAFERMKVERQISASLYAINGVQEYMEAVHEASEPIWDLPPLCSLFC</t>
  </si>
  <si>
    <t>gene_1#CSB10A_v1_contig_10495</t>
  </si>
  <si>
    <t>gene_1#CSB10A_v1_contig_10609</t>
  </si>
  <si>
    <t>MKGLGSTQSSDFSALIESQHQPKLENFLGHHSFTDHDHDHATAAVYTNASANYIFQNSSLDLPSEAAGCGGGRPSAGNGNANNTTSIGLSMIKTWLRNQPAPPQVVAKGGGDHDGSAVGISNHLTTAHTLSLSMNTGPPPPSQSSSGSAALPLLTASGGESSSSDNKQGKSSGASIDAENGAVEAAPRKSVDTFGQRTSIYRGEDMKLIFGTIVVDEKDRLEKEDKISDYEKELEDMKHMTRQEFVASLRRKSSGFSRGASIYRGVTRHHQHGRWQARIGRVAGNKDLYLGTFGTQEEAAEAYDIAAIKFRGLNAVTNFDMSRYDVKAILESNTLPIGGAAKRLKDIHHSDIPLDPQRAEDNITSHLSDGIINITSTTTPYSGGGWPTIAFHHHHPYAFHYPYATPQQRMWCKQEQDATAIAADNFFPHGGAMDSMDHSSGSYSSANGDGYNGNFLIPMGAEGSSSNNGGLGDIGEVNLFGGCSNVDDPFHATRTSNLYNYHNSSHQLQPPPPPSGLQGSNCNNWLPPARSVCQGGAPPPFTIWNDT</t>
  </si>
  <si>
    <t>gene_1#CSB10A_v1_contig_11239</t>
  </si>
  <si>
    <t>gene_1#CSB10A_v1_contig_11249</t>
  </si>
  <si>
    <t>MVSLRRRRLLGLCSGKSSFVAPLPKFSDHETATENPSPSNILITLHPKSSDDVNIKDRSSIVNMESSFRNALEWTSLNEQSNQPISGHPLKHRKRHRRKNSHNQELSIMRGVYFKNMKWQAAIKVDKKQIHLGTFGSQEEAAHLYDRIKKPIVDKKRYICRSANWYSVLHMRGNQR</t>
  </si>
  <si>
    <t>gene_1#CSB10A_v1_contig_11770</t>
  </si>
  <si>
    <t>MEDHRKGKEQQKHGDDGIKYRGVRRRPWGKYAAEIRDPSKNGARQWLGTYETAEDAARAYDQRAFQLKGHLASLNFPSEYYARVMGSPPHPPNLFSSTSINSGFDSGGVGGGSSTSNIDPHKVIVFEYVDGRVLEDLLAQEDKKKKKNSK</t>
  </si>
  <si>
    <t>gene_1#CSB10A_v1_contig_13111</t>
  </si>
  <si>
    <t>MNLLQVDSIQHMQLLVLTIGRPLKFRGVEADINFSIEDYEDDLKQMGNLTKEEFVHVLRRQSTGFPRGSSKYRGVTLHKCGRWEARMGQFLGKKYVYLGLFDTEIEAARAYDKAAIKCNGKEAVTNFDPSIYENELNPTTESSSNLGDHSLDLSLGNSSSKQNDSSNNGSIGPQHHSSSSSSADWQRNHGFRPLQLNLENGGGGNKNYNNNVERRNRYLESETMQLLSQTHIQSPAQFSRPHTIEFSGSSNGHGGRIVGSDLTLSLNDHLQSGPSQVLASAAASSGFAPQIRPSKNWLHNNGFHCLMRPS</t>
  </si>
  <si>
    <t>gene_1#CSB10A_v1_contig_13595</t>
  </si>
  <si>
    <t>gene_1#CSB10A_v1_contig_14114</t>
  </si>
  <si>
    <t>gene_1#CSB10A_v1_contig_1435</t>
  </si>
  <si>
    <t>MSTVRRAESKGDVWVRARKGKKGISGAIISGFIPPIRSRRVTGEHLWPNLKQPAFGNQLSKPVKSDIIDIDDDFETDFQHFKDDSDLEFDVEELLDTKPLAFSAAGDHPVPSARASKSVEFSGQAEKSAKRKRKNQYRGIRQRPWGKWAAEIRDPRKGVRVWLGTFNAAEEAARAYDAEARRIRGKKAKVNFPDETPRTSGKRSAKANLQEPLPKTSLAKTQPDLIQNNNFVNNSDEAYYSTMGFLEEKPLTNQLPNMDSLATNGDIVIKTSPASSDVVPMYFNSDQGSNSFDYSDFGWGEQGARTPEISSFLSSAMENEDSHFVEDASPKKKVKYSPENTVVSQGSEKTLSEELSSFESEMKYFQMPYLDGSWDASMDAFLAGETGNQDGGNSVDLWTFDDLAGMVGNVF</t>
  </si>
  <si>
    <t>gene_1#CSB10A_v1_contig_14367</t>
  </si>
  <si>
    <t>MEDHFQFIEQQKPIIQKDFSSSSLQQFVSGSYFYGDPTLWGSILRPPSNLHPNGQAFVPLNFLETFPKQESESLSPSPPLFQSRIDSTNLTLFLQEPTIVDPSPQNPFQIHSQTGLQWLKNTQNQNRSAAIVAGAANNYSDFWLGATKTQPMKQIGRKQGNQKTESSAVGKLFRGVRQRHWGKWVAEIRLPRNRTRVWLGTFDTAVEAAVAYDTAAYMLRGEFAHLNFPDQKHRLKSNSLNRTTAALLEAKLQAITQGNSGRKKSVAGTVSTIDCSEKELLEGDSKVLDMRKKASENVCGGSETGEMKRNEDGNLEIEQHVQLSRMPSLDMDMIWDALLVSDS</t>
  </si>
  <si>
    <t>gene_1#CSB10A_v1_contig_15623</t>
  </si>
  <si>
    <t>MASTREGHYRGVRKRPWGRYAAEIRDPWKKTRVWLGTFDTPEEAALAYDGAARSLRGSKAKPTSLLPPCASGSSTASASFIGHVRRGLPFDLNEPPPVWL</t>
  </si>
  <si>
    <t>gene_1#CSB10A_v1_contig_2127</t>
  </si>
  <si>
    <t>MAGGKRYRGRTMYASQFDGNAAFSGGGFMPSQTTQAPDHSFSPAKNRDVQALLPLTVKQINDAFLSSDDKSNFVIDGVDVNNVKLVGMVRNRAGRITDVTFALDDGTGRIDCSKWFVLPPTSSPTPLQDILLDTEKMVGWFLLGRKEAKTELQNFVGWHVCPGPWPLKELPGDLSCECINCTNAVLELPVTDYNEITNHFIESIYVHFYNTRLRKQQSSSMTTQPQMTNLSNTPMKVYQAPIANQYTGQAGGDSWKSLEQMVLDFLQLPSCDSERGAHRDVIAQQLKVPLEKLIPAMKNLEEEGLIYSTTDDFHFKSTANAQSARSLERWIWLTPGLLSNPQTICDSDLKTIAASFLRGPPTSHFPDQHFQHLHAPPPPPPTQPDTPPPPPLRRLLILLANALLFTVVSLGIDGLDDMKPICGIIVAEEKVVMTKKKKQPELMISQLSSTGVRPPPPTFRRSSGFSRGASIYRGVTRHHQHGRWQARIGRVAGNKDLYLGTFSTQEEAAEAYDIAAIKFRGLNAVTNFDISRYDVKSIASSNLPIGGMSGAKSKTASDSAASDGGSRSTDERDVHHSPPSSSTSTFISSSSQPNNNSSSTLSFTMPIKQDPSDQYWSILSYNPDAFNANLPKPDDNNVPVPLFQQPESTMFPAITELGSSGSGMTEGGMYVQQQQQYGTPMAFAKASFFQTPIF</t>
  </si>
  <si>
    <t>gene_1#CSB10A_v1_contig_2129</t>
  </si>
  <si>
    <t>MRYRGVRRRPWGRYAAEIRDPQSKERRWLGTFDTAEEAARAYDCAARSMRGLKARTNFVYPSSPPAPHSLSSDDYLIPRFNFPPKHSLPRLNSSNWPLFSTPNRGPDFLWSGHAQRINTASPTLDMLLLRLPDSGLLEEVIHGFFPKSHDSNTNNSDDYFNNNDENKNANLSGQHLDLLDYQLADDSFNNNNNTTLINQDIPDHGRLFGDAHNLILDDIFQCPELLNPFPPKLQNA</t>
  </si>
  <si>
    <t>gene_1#CSB10A_v1_contig_2217</t>
  </si>
  <si>
    <t>MENDSTILNSSPPPSPSSSGSLSPPSSSSAVVESNRKRLKRPRENNNNNNNSKHPVFRGVRMRAWGKWVSEIREPRKKSRIWLGTFSTPEMAARAHDVAALTIKGTSAILNFPELAHQFPRPASTSPRDELTEIVELPSLGTSYETAELGNEFVFVDSVEGWLYSYPWYNRVSNAEQVEELQEDYGLFFKDQILMADYTDTFLWQN</t>
  </si>
  <si>
    <t>gene_1#CSB10A_v1_contig_2292</t>
  </si>
  <si>
    <t>gene_1#CSB10A_v1_contig_232</t>
  </si>
  <si>
    <t>MATNSSSLPPNQEINHGRRRFLGVRQRPSGRWVAEIKVSSQKLRLWLGTFNRAEDAAMAYDRAARLLRGRSAKTNFSYDYHHGFFNSTINQEQTPSLFEHSPKLCRLLQHALMKNRSRLISTTDHQYHHRRRHQQQQISRNNGGIDSVVEDTIFCSSTNLVENNNNSSNKGCGCGFSFGGSKVYTSVFVAPSFSSDVQK</t>
  </si>
  <si>
    <t>gene_1#CSB10A_v1_contig_2491</t>
  </si>
  <si>
    <t>MVEQALNLSLELWFIQGSSEESGSGSGALGCQKFAIHCCKIPSFYYLVCSYAINISATGCKLLCYSHFLSPAHNVFVDLLGINFGVCGGGYFCRFVQPNCCMKRRVWLGTFDTAEDAARAYDQAAILMNGQNAKTNFPASKDHSEEASHGHGSSPMSPKALSELLSTKLRKCCKNPSPSLTCLRLDCDNAHIGVWQKRAGTRATSNWVMRIELGKKELIYKAVYGTWEAQNLYRDGAFAYT</t>
  </si>
  <si>
    <t>gene_1#CSB10A_v1_contig_2589</t>
  </si>
  <si>
    <t>MEDPLQRFQLHSQSSSSSSDIKNCIKQKASKKVKIGNDDKHPTYRGVRMRQWGKWVSEIREPKKKSRIWLGTFSTPEMAARAHDVAAKTIKGHSAYLNFPELAHRLPRPASSSPKDIRAAAAKAALFNDEQNPGAKSEMNLNCCGSSAVAVKSGGEIDDTFFDLPDLFIDDPNHQIDTFCFSQFVPIDGFDSVFTRPSSPSSSSDYFTYRGSLL</t>
  </si>
  <si>
    <t>gene_1#CSB10A_v1_contig_309</t>
  </si>
  <si>
    <t>gene_1#CSB10A_v1_contig_3268</t>
  </si>
  <si>
    <t>gene_1#CSB10A_v1_contig_3550</t>
  </si>
  <si>
    <t>MQNFLWLGISGSLLDESQVRSIVDEIKQVITASSSRKRERAERAKAEDFDAEEGELIKEENEQEEEVFDQVGEILGTLIKTFKASFLPFFQELSTYLTPMWGKDKTPEERRIAICIFDDVAEQCREAALKYYDTYLPFLLEACNDENPDVRQAAVYGLGVCAEFGGSVFKPLVGEALSRLNVVLRHPNARQPENVMAYDNAVSALGKICQFHRDSIDSAQLLYADNIISFLSFIGTRAPSCSSVVKLLTNKRSDVELLGPNNQYLPKIAAVFAEVLCAGKDLATEQTAGRMINLLRQMQPNLPPSTLPSTWSEVIVVSQFRVYGLPQSNWPNLSSLGRIEESNAGIHLVMESSVEKQEHRDVAFKLVGKCIKKRSGKRSFVGVRQRPSGKWVAEIKDATHDIRMWLGTFNTPEEAARAYDEAACLLRGSNARTNFTLASNSSSALSFKIRNLLIHKITLKRSSITETHAHVAHSETNQEMHMFDNNAVWSSCNGEIEVGFCHFTHSCCDLPLGFNFDMDESLSALNGITQHLGNAYDDAFDTPAAHIDYTDFSSFFFVPT</t>
  </si>
  <si>
    <t>gene_1#CSB10A_v1_contig_393</t>
  </si>
  <si>
    <t>gene_1#CSB10A_v1_contig_4110</t>
  </si>
  <si>
    <t>MLFDFRGKTSRKRRNGYVSVVDTLNKWKKLNNQLEDLAKDGGVEETRKVPAKGSKKGCMRGKGGPQNSDCNFRGVRQRTWGKWVAEIREPIASNNNTRLKKKGTRLWLGTFSTAHQAAHAYDEAAKAMYGPFARLNFPDSSSPLMKPLTSEHSDTISPVASSSSSSSFFNGVPAEKMKDCYSMEKQENCEYESMEELKVKVEETERSRVNYTDIKPNSFYDSNIGNRSEGNMKEGLADVLRSHDQNSPSELCFKFETMNTKGCNDLNGCNQYVLQKLQSDPYARTYWIPAGWEIGDLGSATVMEAKPMEIESYGDCMAFNRDLGLLLDRQKHMGVGDQRVDDCNNFEFLRPDYDFGLEEERKWLDLCFHG</t>
  </si>
  <si>
    <t>gene_1#CSB10A_v1_contig_4333</t>
  </si>
  <si>
    <t>MSILSDFFGNYQENFLWNNDHNQSFISGEETSFDFNYLNDMLFDDMVFAEETMSSSDSSSCSSPIELQVKEEVVEVEVEEGSVCDEVVVEEDQSHKEERVYRGVRRRPWGKYAAEIRDSTRQGVRVWLGTFDSAEAAALAYDQAAFCMRGGLATLNFPVEVVRESLREMKYRWEVGSSPDLGVEYLEELLSLTS</t>
  </si>
  <si>
    <t>gene_1#CSB10A_v1_contig_4381</t>
  </si>
  <si>
    <t>gene_1#CSB10A_v1_contig_4565</t>
  </si>
  <si>
    <t>MVPSKKFRGVRQRHWGSWVSEIRHPLLKRRVWLGTFETAEEAARAYDQAAVLMSGRNAKTNFPMSQTAVSEFGKPDDNMINNIISPSSPKGLSEILHAKLRKCSKVPSPSMTCLRLDTENSHIGVWQKRAGQRSDSSWDGDGGRVKRNKKSRVFSGLMSSSPEGGGSCQMRKLEMDDEEERIALQMIEELLSRNYGNPSEIIQLQDHHQGEEPTFLPSLI</t>
  </si>
  <si>
    <t>gene_1#CSB10A_v1_contig_4774</t>
  </si>
  <si>
    <t>gene_1#CSB10A_v1_contig_4841</t>
  </si>
  <si>
    <t>gene_1#CSB10A_v1_contig_4910</t>
  </si>
  <si>
    <t>gene_1#CSB10A_v1_contig_5517</t>
  </si>
  <si>
    <t>gene_1#CSB10A_v1_contig_5711</t>
  </si>
  <si>
    <t>MAPRDKVKTAAAAVSAPPGSKDMEVHFRGVRKRPWGRYAAEIRDPAKKSRVWLGTFDTAEEAARAYDAAARKFRGAKAKTNFPFPPTVNDLNLSPSRSSTVESSSRDPTDFDLNQAAAGSRLPFPFQQHQFGGGIFPQQANQFRFLDHPIFRNGTESGVIHDRHRVKAVVQCGGVQSDSDSSSVINLNQNDDHKSRPALDLDLNFPPPDSA</t>
  </si>
  <si>
    <t>gene_1#CSB10A_v1_contig_5870</t>
  </si>
  <si>
    <t>MARPQQRYRGVRQRHWGSWVSEIRHPLLKTRIWLGTFETAEDAARAYDEAARLMCGPKARTNFPYNPNDQQSSSSFSSSSKLLSAALIEKLHKCHLASLQIAKQHVHKQHAGFEPSYLAYSGSPPPIITGATTSQWASDETWVYSDKGDQMEMNNNNNNYNNNIHHQQCQLEPLEDDHIEQMIQELLDLGSFEIIT</t>
  </si>
  <si>
    <t>gene_1#CSB10A_v1_contig_5892</t>
  </si>
  <si>
    <t>MDVTTSTPSSSQDSNNGGKNQELKKKRVLAKTLSTRRSASQYRGVRQRKWGKWAAEIRDPFKGARIWLGTYNTAEEASQAYESKRLEFESALAAAPKSSNNIVITSSSSSSEENEEESDSVVSQTSPAAAILEMETSSSVLIKEDEEEMIDTNLINELQVPDLGFVDEGMEINLGLPELDPFFMDDIGQFLDDFSAMDDIQIYGFDDDVPSCLPDCDFDDFGNDDISCWVDEALNVPCS</t>
  </si>
  <si>
    <t>gene_1#CSB10A_v1_contig_598</t>
  </si>
  <si>
    <t>MARKRKAVEGVEDKSSSEGGALGWDEMVKEATATAAVLSGGARRARKRFVGVRQRPSGRWVAEIKDTIQKIRVWLGTFDTAEEAARAYDEAACLLRGSNTRTNFWPCSPLSSSSPALPSKITNLLIQRLNARNNNSSIHNLPINQQEQKHQPVQERMLNSIDHQSREELATTCFTDRVLSDLLNDQEVFTTNPNIEEISRSFESCLTEKDESDSGEMESSNWIAEEIGEPMEGGEGNEDEPSSMLREAMKRMKYERKISASLYAFNGIPECLKLKLGEGSGVISETEKSSFLG</t>
  </si>
  <si>
    <t>gene_1#CSB10A_v1_contig_6148</t>
  </si>
  <si>
    <t>MDGGGVPEATRKRSALDNQRLYKGIRMRKWGKWVAEIREPNKRSRIWLGSYSSPVAAARAYDTAVFYLRGPSARLNFPELLAGEGRGITAGAGDMSAASIRKKATEVGARVDALESSVGQQSRSHHSHASASPPETKGCSGFLDRVDLNKLPDPEEEDEEGDGERQHAPPRYVTADHRPSPDLPLSISV</t>
  </si>
  <si>
    <t>gene_1#CSB10A_v1_contig_6728</t>
  </si>
  <si>
    <t>MEEMDLFSTHVVPPIKYTEHRNQTRLVSSPLMGPKVVRISVTDADATDSSSDEEKEEYVCRRVRKFVNEITIEASSTGKSSRKKSTGGKSKFAAVNRGSLKQMPAGSRKFRGVRQRPWGKWAAEIRDPSRRVRVWLGTYNTAEEAAMVYDNAAIQLRGPTALTNFTPPPVKSSPETTPAVSSGYVSTEESNDNLSSPTSVLRCPSPSANDAVSEKASATTGKEIRGEESEKFSDFSFHSNCDTFFPNDIFDFQAPVPSPFEDKLLNDALLKGDYGSNFSDIFGSDPLLAL</t>
  </si>
  <si>
    <t>gene_1#CSB10A_v1_contig_6838</t>
  </si>
  <si>
    <t>MESSYFSFSDSDFSTDSSFGSTESSFSWTDFLSIHSALENSIGIEEFLGKQKLDSESKIVVKEEIEVNSIDFKEEKQRKTTEKSYRGVRRRPWGKYAAEIRDSTRHGVRVWLGTFDSAEAAALAYDQAAFSMRGTMAVLNFPVEMVRESLQDIEYELEEGCSPVVALKRKHSMRRKSLEVLFGDHEEKKTSKEAGVGRMTCARNKRAAKEAWDESCTKESARLEVLLGGQEEKKTSKERMNEIHDKEEDKDPRRRHRSNENPYSREEEEENPDLTKGRRHVEEDHER</t>
  </si>
  <si>
    <t>gene_1#CSB10A_v1_contig_6841</t>
  </si>
  <si>
    <t>gene_1#CSB10A_v1_contig_7310</t>
  </si>
  <si>
    <t>MAESNNWNSESESREMKRGKQRNQEQRDQKHPIYRGVRRRSWGKWVSEIRQPRKKSRIWLGTFTTAEMAARAHDVAALSIKGDSAKAILNFPQLAGLLPRPVSLMPRDIQEAAAKAAAMVDFDSETVSFSNGEEGSDELAEIVELPNIEEDIRAESWNEFEFIDSVDWWGNPPFTAAEMDFCAVFSDQSTAPVTFDRGDWE</t>
  </si>
  <si>
    <t>gene_1#CSB10A_v1_contig_7399</t>
  </si>
  <si>
    <t>gene_1#CSB10A_v1_contig_74</t>
  </si>
  <si>
    <t>MSVAWPRFPVRPLCRLQRDCLPFRNGTLETECPSFVRPRKFRNFFTPLKESATTRINAFSLVFLFLLFLKLAVELRDLYNTVLVGTRRNYSWDGTGISLFASILVAPVMFVENMLEFIFALFVFRSAEVASNRNNSWMPKLEKLQTRRPGSLSVAETLAKWKDYNDHLDSCTDEPKLTRRVPAKGSKKGCMKGKGGPENMRCNYRGVRQRTWGKWVAEIRAPNRGSRLWLGTFPTAIDAALAYDEAARAMYGTLARLNFPNVSIPTLLKEKNYQGRILVMKSKGLHSLF</t>
  </si>
  <si>
    <t>gene_1#CSB10A_v1_contig_7589</t>
  </si>
  <si>
    <t>MCTIIVNNPKVANSNSRDFYSDQNEWLHQYSTAFSGLNREEETSVIVSTLTQVVVGDQVSPSGGNGGAGVSRTLSTGSSSSSYSNSHKRGRQQDLVDDQQHSLLSSVSDASHYSAAFNDPFRAVRVWLGTFDTAEAAAEAYDEAALRFRGNKAKLNFPENVRLRPSPAPITPNNQYANVSVSPAINLYDQMSLTSSMTSPPSTTAGLVSPSSWSGGHGGDGGFSLPQWTPEFNDQYSSPE</t>
  </si>
  <si>
    <t>gene_1#CSB10A_v1_contig_7846</t>
  </si>
  <si>
    <t>MASTSSKRHDHYKGIRCRGGKWVSEIREPRKTNRIWLGTYPTPEMAAAAYDVAALALKGCNAVLNFPNSVAFYPVPASTSPTDIRIAAAAAAASKKVDDQGENSYHNSHYQSPPTNEFVDEEALFGMPNLLHDMAEGMLLSPPRMNSSPSRHDYYSWNSSGDGNLWSYH</t>
  </si>
  <si>
    <t>gene_1#CSB10A_v1_contig_8115</t>
  </si>
  <si>
    <t>MASIKDKQTKHIKTFFFSYTNESIALQTQKKAPPPPPAESTPHRFLGVRRRPWGRYAAEIRDPSTKERHWLGTFDTAEDAAIAYDHSLSGIISGDYDASAELPPFPPAISSESVDCDYNNYGVMESQNVGFECFDQSSIGIGSCLGFDSSSDYIYNPMLGSMPTVSDVGAGDFESPAGNFYLPQSSDY</t>
  </si>
  <si>
    <t>gene_1#CSB10A_v1_contig_8276</t>
  </si>
  <si>
    <t>gene_1#CSB10A_v1_contig_8304</t>
  </si>
  <si>
    <t>MRNWGKWVSEIREPRKKSRIWLGTFPSPEMAARAHDVAALSIKGNSAILNFPDLVHLLPRPVSLAPRDVQAAAAKAAHMHNLSSNANTNNHNTNSNSSSAFSDELSEIVELPALGTSYDEGVGVGGEFVFVESELESAAWLYPPPWVQSLEEDYDDGDGDGDCGKLGMGFVSNGFKGFLFDY</t>
  </si>
  <si>
    <t>gene_1#CSB10A_v1_contig_8756</t>
  </si>
  <si>
    <t>gene_1#CSB10A_v1_contig_913</t>
  </si>
  <si>
    <t>gene_1#CSB10A_v1_contig_9252</t>
  </si>
  <si>
    <t>MEDTLFPLVVRISVTDPDATDSSSDEDDFFERQRVKKYINEIKIQSGCRNNLLPSCRKRPAGDRSEFRRQGKVVPPTNGKKFRGVRQRPWGKWAAEIRDPARRVRLWLGTYDTAEEAAMVYDNAAIQLRGPDALTNFATPPPVPMPEKEVETANIPSVSGSYYDSSEESHNLSSPTSVLHFRTPSPEESEKPPKSDDLQKPPAPFVDDQFHECQGETSFTEEYHTEFPRFDYDFKFPSPEAPIFLDDQPLFFEDSIWNDDFSEIFTNLPEDFGSPLLSSSIGQGGDDYFQDILMGSDPLVVL</t>
  </si>
  <si>
    <t>gene_1#CSB10A_v1_contig_9416</t>
  </si>
  <si>
    <t>gene_10#CSB10A_v1_contig_1939</t>
  </si>
  <si>
    <t>MNSLKRSPSPSSQSPDSYHFSLPPPSISSDQELSVIVTALTSVVSGTSSHLHYSMADAFWRQNQTPSLHSIPTPSPPLQPFLPSLLPLPTQFSLPLFSKLKKTANKRSKKTYRGVRQRPWGKWAAEIRNPKLATRVWLGTFNTAEEAARAYDKAALEFRGPRAKLNFPFTDDSLRMMSSEREIQRTESEVSRNSSNSAGIGIGNEDEIWGKIAKDEMDQWMSTLMTDHGGDSSDSASIGTWEFS</t>
  </si>
  <si>
    <t>gene_10#CSB10A_v1_contig_2544</t>
  </si>
  <si>
    <t>MCYLKVANQGGGDGDGDRDELEGMFSSSAGELMAMVSALTHVISGGSAAPATVRTAVGTPATGCRKREREEGGESGMIVDSTAVQSFSMPSPAIFLREEGGSSSSNTISVVTAATTAPTMAAAFSGKDRIRRRYRGVRQRPWGKWAAEIRDPQKAARVWLGTFDTAEAAARAYDGAALRFRGSKAKLNFPEFVSVFPPSSLPSATHLASSPVVVPPQDAIGNYLQYSRLLPNSRETSSQPVPAFERVLCNSPLVNPSSLVSSSGVSNFPFPLSEQQVRHYLPPENQSQGNGGSSMPFPTGFSYRPPANG</t>
  </si>
  <si>
    <t>gene_10#CSB10A_v1_contig_2556</t>
  </si>
  <si>
    <t>MCGGAIISDYVEPNPVVVDNLLWPDLDTTFSDLLGLDLITQTQNYPFNNTTSPNVVDNNIPKQLSQVKKEKVEGNEVGRGEMKKPQKVRKSKYRGIRQRPWGKWAAEIRDPRKGLRVWLGTYNTPEEAARAYDQAAIRIRGFEYESKCGPGERYRIEDAKTGFILGPIVERDEAIGIPHRKAEWKKETTSRADTYQYEHTVLVRERAPTLLSVGACPSIFGSP</t>
  </si>
  <si>
    <t>gene_2#CSB10A_v1_contig_1319</t>
  </si>
  <si>
    <t>MELGVVNSELCSLKSDSMAAVKGVKRRRRNASSSSPTVVGGGGDGQPHKLMPNQSTATKRSSKFRGVSRHRWTGRFEAHLWDKGSWNPTQRKKGKQGAYDEEESAARAYDLAALKYWGTSTFTNFSISDYENEIKIMKTVTKEEYLASLRSFMFWLHSFLLGEVAVSREVYQDIEESRDIITMGGGKQELEEFLATSTQEEAARAYDIAAIEYRGINAVTNFDLSTYIRWLKPQTNPNPKQQLSPPISSSLFPIDYNTNNTLKSSNNDLHFPIFQSINNDDNNVIIPTNPQTSPRTALGLLLKSSLFKHLVEKNIVNVNEEEDPKDNEVRGLLDFVDDSNINPYFNLHYPCQGTTNLSLSTTPFHFSTLV</t>
  </si>
  <si>
    <t>gene_2#CSB10A_v1_contig_1622</t>
  </si>
  <si>
    <t>MASSSSDPGFKHEPGACSTAAAGRGTAESSEVVMANDQLLLYRGLKKAKKERGCTAKERISKMPPCAAGKRSSIYRGVTSACEWFGDIRHRWTGRYEAHLWDKSTWNQNQNKKGKQGAYDEEEAAARAYDLAALKYWGPGTLINFPVTDYTRDLEEMQNVSREEYLASLRRKSSGFSRGISKYRGLSSRWDPSFGRMPGPDYVSSINYGAGDDQATESEFVHNFCIERKIDLTSHIKWWGPNKSRTASAGSKSSEEDKNSCVGEVGSELKALGQTTRPTEPYEMPCLGTSGVKKAASKVSALSILSRSAAYKSLQEKALKLQETNNENDENENKNTVNKIDHGKVVETPTTSHGGGDPSERYGVTFGTSGGLPLQRNMFPLTPFLTAPLLSSYNTVEPLGDPIHWTSLVSVLPTGLSRTAEVSVYTVLVF</t>
  </si>
  <si>
    <t>gene_2#CSB10A_v1_contig_1844</t>
  </si>
  <si>
    <t>MAAVIDVYGGTSTPVYYSDPFSEELMKALQPFMKRFSGIEQMGFEQSGPIGLNNPTPSQILQIQAQIQLPSPTMSSFSSSSSFQSQYHNFLTPKSFPMKHMGSPPKPNKLYRGVRQRHWGKWVAEIRLPKNRTRLWLGTFDTAEEAALAYDQAAYKLRGDFARLNFPHLKHQFGDFKPLHPSVDAKLQSICQSLKQGKTEVCSVEDEKPTTIPLPSESNSAVNNFCELELKSEVETSSSSSSSSPSRSEDYSTSTGSSPDSSISFLDFSDSQWGEGVEAFCLEKFPSIEIDWAALSQLAESEC</t>
  </si>
  <si>
    <t>gene_2#CSB10A_v1_contig_2062</t>
  </si>
  <si>
    <t>MKERSNYLGTKVNDTLELILASSSVNAAPSPGSLFRPITPPQGSSASSSPTPTPPILPKFRGVRRRPWGKFAAEIRDPIKRTRIWLGTFDSPEEAAIVYDQAAIRFRGPDALTNIVKPPPRNVPAEEICDSSMEITEDGGGMRCSPTSVLRDEYWRATEVLGDEMELMDNYYRAPRIFVEERSLPETAMFCGGLWEGSVDLDGNFGSCKWDVGTCFE</t>
  </si>
  <si>
    <t>gene_2#CSB10A_v1_contig_2298</t>
  </si>
  <si>
    <t>gene_2#CSB10A_v1_contig_2838</t>
  </si>
  <si>
    <t>MAMGSCRKKASSRGHHRYVGVRQRPSGRWVSEIKDSLQKVRLWLGTFDTAEEAARAYDDAARALRGSNARTNFEYLPPTSAVDAGDANQPTESPFSFEEGCIEEDGFLGALKAKLFDGKGQRVLQAVAQTTCCSTTDNLNTNNNSNHNETIIIQGGIHPPSSSSGQVDAVTAELDSGGGSGWFNNASAAVGLHAWPVVLGGLEEGGIGDVCVM</t>
  </si>
  <si>
    <t>gene_2#CSB10A_v1_contig_2927</t>
  </si>
  <si>
    <t>MDEEGKSSNDQGGEVRYRGVRCRPWGKFAAEIRDSSRHGARIWLGTFNTAEEAARAYDRAAYMMRGHLAVLNFPNEYPSLGGSSSASSSSSSAAAPRVRGQVIELECLDDKVLEELLGYEEERTKK</t>
  </si>
  <si>
    <t>gene_2#CSB10A_v1_contig_3092</t>
  </si>
  <si>
    <t>MAAAMDFYNEGSQTDHFGGELMEAISNLYPNGCSTSMNPVFSDGFSTQNLIGFEQPVTIGPHQLSSSQIPHSQPQNNLLQNQTPLAFAWGQQNHQPPSSSEQPPSFLAPKPIPMKQVGSSSKPTKLYRGVRQRHWGKWVAEIRLPRNRTRLWLGTFDTAEEAALAYDKAAFKLRGDSARLNFPNLKHQGSCVEGEFGEYRPLHSSVAAKLQAICDNLAKPQKQGNSKKPVTAAKKSKSQSCSMAEETAAVKVENSSSRAVTESDGSEASSPLSDLTFPDFTEMLWDQSQPWENSMLENIHLRSIGHRSYLNNSFEIFIGTCNRVLLKVAGRGSRLKFF</t>
  </si>
  <si>
    <t>gene_2#CSB10A_v1_contig_3371</t>
  </si>
  <si>
    <t>MEFVDLEEAVALENIKLHLLGELSPFPRILPSNDDNLCVSSSDRSVSSGSSSTSNCVLNISDFFNSDEIFQFSPDLMPTQSSSVSSNDDFFGFEMKPNVIDLTTPKSTELVEFEMKPRVFEDFNSRTRYSNSSIEVESKISQVTNSNRKRANLKISLPNKTTQWINFDSAVEKKNRVVVEQRSRDVEAERKVHYRGVRQRPWGKFAAEIRDPTRRGSRVWLGTFETAIEAARAYDRAAFKLRGSKAILNFPLEASNSYSEAVVDMPLTPSSWSMVWDGETKGVFNIPPLSPLSPHPAFGFPQLMVV</t>
  </si>
  <si>
    <t>gene_2#CSB10A_v1_contig_3604</t>
  </si>
  <si>
    <t>MADATVPDIDSGGANSSSSSSSSSTSGSISSPSKQAIGRRPKRGRESSNNSPHPSYRGVRMRAWGKWVSEIREPKKKSRIWLGTFATPDMAARAHDVAALTIKGNSAILNFPELAASFPRPASSSPRDVQSAAALAASMQLPDVMISPPPPPPSPPSSPPCSSSSELDESTPEELSEIVVLPSLGTGYEESAESVTEFVFDEWQYSYGPWDQEKDSSKEEEEGYEYFIDQTAMAERECVIPTALFQPLSFSW</t>
  </si>
  <si>
    <t>gene_2#CSB10A_v1_contig_3758</t>
  </si>
  <si>
    <t>MWALHPICLFKFPYGLQNLQTNSLLPPPLKPRKSKQQDGQQPLQQEPTRFLGVRRRPWGRYAAEIRDPSTKERHWLGTFDTAEDAALAYDRAARSMRGSKARTNFVYSDMPHGSSVTSIISPDESQLYPPTPTQPNHLCFDPFTTSSFPGNDWLPDSDSYQPVTAFMDNGITNDDAELPPLPPDASSSYNDCAAMVDWSTASSSSTSSFMGFNSNAVFPSFPDTSTSDGFGFGSSSTYFY</t>
  </si>
  <si>
    <t>gene_2#CSB10A_v1_contig_4126</t>
  </si>
  <si>
    <t>MAALMDLYGCREFQSDPFGGELMEAIEPFMKSTSYPSDCSPPLTHLFSDGFSGQDFHGVEQSPSIGLNYLTPFQIQQIQSQFGLHTQIQPVWGQINNQVVRNQSNTAGNLLGPRGIPMKHVGSPPKSTKLYRGVRQRHWGKWVAEIRLPRNRTRLWLGTFDTAEEAALAYDKAAYKLRGDFARLNFPHLKHHGSSVGGDFGEYKPLHSAVDAKLEAICQTLAESQTKGKSDRRKSKSSGSSTIASGSQAPTVIDSDDDLKPADAGSSGSEVCCKAENSSSPVSAESDESGGSSPLSDLTFQDSTDSAWEQTTESCLLQKYPSEIDWASIFTN</t>
  </si>
  <si>
    <t>gene_2#CSB10A_v1_contig_4304</t>
  </si>
  <si>
    <t>MVSLRRRKLLGLYSGKGKASFVAPVLKFSENLTAEDHVHCTSFVRVYPICSDKVNKIEENPTANIEPESSGVSVLDTSKEQIDTTNDEPIADPPVKRRKRHRRKHFPDESFLMRGVYFKNMKWQAAIKVDKKQIHLGTVGSQEEAAHLYDRAAFMCGREPNFELPEEEKQELRKFNWDEFLAMTRNTITNRKQKRLSPESKKSELSSPGNDDSNKRHDKFIDPSFLEDVEPVASTS</t>
  </si>
  <si>
    <t>gene_2#CSB10A_v1_contig_4381</t>
  </si>
  <si>
    <t>MADQKTLPINEGQIDQSLDHKSSSPISKPIPIDPFVSSSVPTPQNPNSKGIRCRSGKWVSEIREPRKTTRIWLGTFPTAEMAATAYDVAALALRGGDAVLNFPASIPTYPVPASTSPVDIRTAASTAAIAAAAKAVKKVSSTSSVDVGTMEDCSKKMRIEEFVDEEEIFGMPGLLADMAEGMMVSPPRMNSPPLSDDLMENSDGTESLWSYF</t>
  </si>
  <si>
    <t>gene_2#CSB10A_v1_contig_4477</t>
  </si>
  <si>
    <t>MTQPVKKPEVEELCFAHSPEITTEDLTPDECNSTVEDQEATLIALVEHRTREVHHLQQRISYYTRQLEEAEKRLQESESLLARSQGPRYTLPSRSSQDCGFECVEAEPTSTSPIHGNGDLEAKPLLGSSHNPSIPNRSNLATTGEQEKPCMVTIGRVDDQSDMKRRKFGNALTLCLSAIVFHDTSLVSDDVLYYNLGPPMFALMMPALCISEQKDHKELISLVRSSSSSLTAQLDASYYFTSQHKRKLRSLAPGPVNDQLFVTSALDGMINLWQIQSKGSFASLLCATNCLSQKQRRWPEGIAWHPGGNNLFSVYNADGGDSQISVLNFNRTKEKASVTFLEDKPHVKGIINDISFLPWDSVPFITGGSDHAVVLWNMRDKYNTWKPELLHRNLHSSAVMGVSGMQMKQIVLSAGSDKRLLGFDVQVGSTLFKHQLESKCMSVLPNPCDFNLFMVQTGSPENQLRLFDIRLEQKEVHSFGWKQENSESQSALIKQSWSPNGLHLTSGSSDPVIHVFDIRYNSHMPSQSLKAHQKRVFKAVWLRSLPFLVSISSDLNIGLHKMSSPFQLSEKNEQLCDGAPRRRYIKEREKLKVDPKRGKRALCSDESEEENPFPIYSARSEYDTSAMVSALTQVITSGSGSGSGSSRSLSVVEEPAASARGDNEEGVKRESRHYRGVRQRPWGKWAAEIRDPKKAARVWLGTFDTAEAAALAYDEAALRFKGTKAKLNFPERLTTPPSYPYAPYHHQDDYQNHRF</t>
  </si>
  <si>
    <t>gene_2#CSB10A_v1_contig_4487</t>
  </si>
  <si>
    <t>gene_2#CSB10A_v1_contig_4712</t>
  </si>
  <si>
    <t>MAPRLPFLSAITKYKSPIVCYVFLSRIFTNTFWEEEIQPSYAMARPQKRYRGVRQRHWGSWVSEIRHPLLKTRIWLGTFETAEDAARAYDEAARLMCGPKARTNFPYSPSAIQSSNSRILSSNLTAKLHRCYMASLEISNQGSAEFKSDITAAFPAPASTSSVVEEIIPAVEEVPCAADWMVRSVKIESEFGELKLLEDDHIEQMIEELRYYGSMEFCL</t>
  </si>
  <si>
    <t>gene_2#CSB10A_v1_contig_4755</t>
  </si>
  <si>
    <t>MRRGRGPAVVPPPREPPTPTTGSDRRYRGVRKRPWGRFAAEIRDPWKKTRVWLGTFDSAEDAARAYDHAAITLRGSKAKTNFPLPNPTSFFDYPPHPVNAPDPFPDPRYQIRPTSSSLSSTVESFSGPRPPSSSLPALTSTSPSRRYPRTPPLLPEDCHSDCDSSSSVIDDGDDIASSPVVPRKKTPLPFDLNIPPSDLFDFSSDDLRCTASGQGVATQPRPTSTQDDRAAPAPSVVADSIHCRFSVFLLPSLSSKEGRTERERTPESSMSITFDYADSGMPNSFTSDGDGRITGNDAIKFFSMSTLPRQDLKQVWAIADSKRQGYLGFKEFVTAMQLVSLAQSGGEVTHDVLTSNSEVDLKSLNPPRMEGLDVILAKDGALRWSGHTLTNDQPQAKLNHTFLTQVGLVSVYNISSKRGVPCWWLWLLFQLSLFDGMSWVDQILTLSWLGFGLAMGLLMRLKQEVKKKARKQKSNDHETNGSSKGQSPVSASWFSSKSSKKIPLSSVTSIVDGLKRLYIQKLKPLEVSYRFNDFVSPLLANSDFDAKPMVMLLGQYSTGKTTFIKHLLKSSYPGAHIGPEPTTDRFVVVMSGPDERSIPGNTIAVQADMPFNGLTTFGTSFLSKFECSQMPHPLLEHITFVDTPGVLSGEKQRTQRAYEFTSVTSWFAAKCDLILLLFDPHKLDISDEFKRVIASLRGHDDKIRVVLNKADQVDTQQLMRVYGALMWSLGKVLNTPEVVRVYIGSFNDKPVNEAVTGPLGKDLFEKEQEDLLSDLKDIPKKACDRRINEFVKRARAAKIHAYIISHLRKEMPTMIGKAKTQQRLIDNLADEFGKVQREYHLPAGDFPNVEQFRETLSGYNFDKFEKLKPKMIQSVDDMLGYDVPDLLKNFRNPYD</t>
  </si>
  <si>
    <t>gene_2#CSB10A_v1_contig_4841</t>
  </si>
  <si>
    <t>gene_2#CSB10A_v1_contig_5526</t>
  </si>
  <si>
    <t>MATSKASDKGYPIYETGQSQMGFALLQRNPSPISQNGGERRGRRKQAEPGRFLGVRRRPWGRYAAEIRDPTTKERHWLGTFDTAHEAALAYDRAALSMKGTQARTNFIYSDTSTFHSLLTAFDVQTNLLPNSDHSHSKLQQITPSPVTTPNNQNNNNISFAQSQALNPSVIDDHDSNFFFSNDSNSGYLSCIVPDNCLKPPSDSNYKTQPKNIHSSTASNDLKKFSFFASNSIETLPFEGLDVYSNNNNGGYGSVMEEQQEIWDSNGDELSAIINSSSSSSSMVGENGGFHPFMNTSYGGLLPQSSTCSPSAPSFGEAFDFGYTLL</t>
  </si>
  <si>
    <t>gene_2#CSB10A_v1_contig_615</t>
  </si>
  <si>
    <t>MTQAQPRHLGANGSITKPFRGVRKRSWGRYVSEIRLPGKKTRVWLGSFASPEMAARAYDSAAAFLRGTSAILNFPDSVSSLPQPESCSREHIQLAAAKAAAQVRTMETMEGDGDQQGTRSGWSSTMFEQVKEVPLLSPLRLGLLGFGPALNEEDPLLLLPTYF</t>
  </si>
  <si>
    <t>gene_2#CSB10A_v1_contig_625</t>
  </si>
  <si>
    <t>gene_2#CSB10A_v1_contig_7089</t>
  </si>
  <si>
    <t>MTTNSHHSTTSSSAVSCLTATSRKRQRSSTSSATESESDQESSTPKFRGVRLRAWGKWVSEIREPRKKSRIWLGTYPTAEMAARAHDVAALAIKGHRAFLNFPQLKHQLPRPASLSAKDIQAAAAQAAALKHEPETPTSCLEEGLEEEEEESTWFDLPDLIVSNGFLLGLDENYS</t>
  </si>
  <si>
    <t>gene_2#CSB10A_v1_contig_7538</t>
  </si>
  <si>
    <t>MDPNYRGVRKRKWGKWVSEIREPGKKTRIWLGSYHLPEMAAAAYDVAALHLRGPDARLNFPDLADSFPRPASSSPDHIQAAAHMAALRFANTKPPEPAPAPVRVGLSASQIQAINESPLDSPTMWMQMAAEALSLEVLGASHKLRKSISLLQLDFDSCKSGG</t>
  </si>
  <si>
    <t>gene_2#CSB10A_v1_contig_8398</t>
  </si>
  <si>
    <t>MLKSCSSNNKNNKKASSRKGCMRGKGGPENALCTYKGVRQRTWGKWVAEIREPNRGARLWLGTFDTSHDAALAYDNAARHVASSSSLSNNKRFREDEDQEQIGGLWRAMSISLDDSIWVEAAMSLDFPLLMEQQTFFSPNLVDTNPNAGLDSSLQWY</t>
  </si>
  <si>
    <t>gene_2#CSB10A_v1_contig_842</t>
  </si>
  <si>
    <t>MVQLYAGDKSADFSPIYLHSSFYNKENGDPLHLHTLHFECMGDPLKRYRGVRKRGWGKCTSAIYYPKQGKQKQLWIGSFDTPEMAATAYDAVANFFHGPKARLNFPELRHTLPKFPPDATVRKIRALARGAAEGSHGGGGGSSISGVTEPIQSLEEWQIQSLEKMPIYSPLLHQTMMEDDTSGFDLYGGFITLELSMCRKLKAV</t>
  </si>
  <si>
    <t>gene_3#CSB10A_v1_contig_1301</t>
  </si>
  <si>
    <t>gene_3#CSB10A_v1_contig_2427</t>
  </si>
  <si>
    <t>MKQLKEGKSISMRKVRVLFHDPDATDYSSDEDEHVSQGAKKIVWEISFPGIHRKPTEVSSQKERADGVKFRAKTEVKESSRRTQRSSSMYKGVRRRKWGKYAAEIRDPFRGRRLWLGTYNTAEEAAVAYQRKKHEFESMQSMENYSSELSGGKFEEKKIKSLVDDTAESEEIIAMFSHPSPSSVLDLCTGSLSSNGLKNVIEEFKVDQTREHTITKKSKPVQDGAENMLEYICKDEQHISNILEEAPMSSMRMPIPPLGGREMDFQVLEDNAMICNDFDQLSNDMNYIDNCTLYNIDNSLGAIDLPPMDIEFDKEFSWFDETLSISCM</t>
  </si>
  <si>
    <t>gene_3#CSB10A_v1_contig_301</t>
  </si>
  <si>
    <t>MGRVFSGGIKFRETRTVTHKPAAETKLVRISYTDADATDSSSGEDEEPILVRHVKRHVTEIRLLTTDCSKKAPPKSRANPPRNSESHRKFRGVRRRPWGKWAAEIRDPLRRTRVWLGTYDTAEEAAVVYDQAAVRLRGPSALTNFVAETPHSETTLVTYLTPPPPENQSAAAAVSETKESRSICSPTSVLRLEDENWRAIDHYLSEESGLEDEFNWLYDRNSNSFLFNLINPQPIFSDQLEITIPKWEDFGDISVDFDSCKWDVENYFQDPNFSIA</t>
  </si>
  <si>
    <t>gene_3#CSB10A_v1_contig_314</t>
  </si>
  <si>
    <t>gene_3#CSB10A_v1_contig_3889</t>
  </si>
  <si>
    <t>MSSYWVGQKRMREEEISVQTQHDFHSASRGFSFIRGFDHHFSQPQSSIPPVKEEVPPPPHTAVSNPAATFAASSMTSNDAVVIGERRRRYRGVRQRPWGKWAAEIRDPHKAARVWLGTFDTAEAAARAYDEAALRFRGNRAKLNFPENVRLIHPPQHIPAAAAPQIAPQQTATFQSQNYRDYIEYSNLLQNPGDILGQPSSLLQQMFYNAHLPPFESSSSPAPAPSMSSVSNSVLFTPTLQQQQMGIFRQPPQNQNQGGSDYFPATSWDDSGGQYPSSSSG</t>
  </si>
  <si>
    <t>gene_3#CSB10A_v1_contig_4347</t>
  </si>
  <si>
    <t>MFFSKSKTLNSTSNPPRYRGVRRRSSGKWVSEIREPRKPNRIWLGTFPTPEMAAVAYDVAALALKGPNADLNFPNSASSLPVPASTAACDIQAAATSAAAAIGAAAAAMGLDDGNHVSSSRENEGDGEGCEEELVGGGFVDVDMIFDMPNILMNMAEGMLLTPPSFNFNMNASNDFEYPSTYSQDTLWEFP</t>
  </si>
  <si>
    <t>gene_3#CSB10A_v1_contig_4756</t>
  </si>
  <si>
    <t>gene_3#CSB10A_v1_contig_5155</t>
  </si>
  <si>
    <t>MAEDKKTGKLKMVIDANTPDKKIEKGKHVAAVSLERQQWKPVLDDAFLSRRPLKKICSSDFHNPFLHSPLSLSPPSSKIQFPFDFEASQHSSITTTTTTTHSNQQQGFGFPPYFLNGDPVASQQRLFKYWSDAFHLSPRGRAMMMSRFGPDGGNLFRPPLQPISATKLYRGVRQRHWGKWVAEIRLPRNRTRLWLGTFDTAEDAAMAYDREAFKLRGENARLNFPDRFFKKDIPKTEAETEHTIPITEEAHPENFILLPPPEEEKPNNDLTESGSCASEPTEMVWGEMEEAWFNAIPAGWGPGSAVWDNLDPTNNLVLQSQIPFGSSNEQQMNESNDNQNKLETSESASSSSTSAPTKLFLWKDQD</t>
  </si>
  <si>
    <t>gene_3#CSB10A_v1_contig_789</t>
  </si>
  <si>
    <t>MAKQQKKFRGVRQRRWGSWVSEIRHPLLKKRVWLGTFETAEDAARAYDEAAILMSGRTAKTNFPLSTAVVTNESRNFAPFGSLSAILNSKLRKGYCKSLPPSLTCLRLDTKSCQIGVWQRRTGRYRVVNSNWLMMVKLDEKKNDDEYRVTDHELLEKGVEDEVRVSNGAGSLDEEERAALQMIEELLNKK</t>
  </si>
  <si>
    <t>gene_3#CSB10A_v1_contig_795</t>
  </si>
  <si>
    <t>gene_3#CSB10A_v1_contig_981</t>
  </si>
  <si>
    <t>gene_4#CSB10A_v1_contig_1925</t>
  </si>
  <si>
    <t>MEVPTILRRKPISEPHGRSSTVSIGTAGDGDGCGDRKLKRKRKRKAVGNVSKFRGVRRRPWGKWAAEIRDSGSRVRLWLGTYDTAEEAAMVYDSAALKLRGPAALTNFPTHPPPPSTGQEPSSPTNISSPTSVLHRTHFTECSSSYRAVIESPVVDYCPFSDDIFKSILLESPLFPEYQSTLITEAPWIDAGGGARSGDLVVAAAGSDERVEDHDCFEEILMGSDPLVVL</t>
  </si>
  <si>
    <t>gene_4#CSB10A_v1_contig_314</t>
  </si>
  <si>
    <t>gene_4#CSB10A_v1_contig_3371</t>
  </si>
  <si>
    <t>MMYGQINGCESDFVHLETIRRHLLGDSEAFRCGNFSLAGTTSPVFCRSSSFGSLYPCLTENWGDLPLKEDDSEDMVLAGVLRDAVNVGWVPSLETFNFGFSDVKPEPEILSPVNVLPEVKVPSTEVAAALPAVVPAKGKHYRGVRQRPWGKFAAEIRDPAKNGARVWLGTFETAEDAALAYDRAAYRMRGSKALLNFPLRVNSGEPDPVRVTSKRSSPRSSPVPTSSSSSVESGSPKRRKKAEGTAVSPALASPELNQLVVGTIGLQVEADVAKCTSGE</t>
  </si>
  <si>
    <t>gene_4#CSB10A_v1_contig_377</t>
  </si>
  <si>
    <t>gene_4#CSB10A_v1_contig_3796</t>
  </si>
  <si>
    <t>MRAWGKWVSEIREPRKKSRIWLGTFPTPEMAARAHDVAALSIKGNSAILNFPELAHSLPRPVSFAPRDIQAAASKAAHMDFNFHYSSTSSSSVSTSLSPSSPEDDEDGHELSEIVKLPTLASSNYDDHEFVLMDSTEGWVYPPPWLRTMEDYYYGYHTNNINDELGIIGDDDHHSNLSWDY</t>
  </si>
  <si>
    <t>gene_4#CSB10A_v1_contig_390</t>
  </si>
  <si>
    <t>gene_4#CSB10A_v1_contig_4225</t>
  </si>
  <si>
    <t>MCGGAIISDFIPPSRSNRVTADHLWPNLKKPKSGKHSSPRSLRSRIFDVDDFEADFRDFKDESDVEDEDGFSDIKPFLFSTPNSACSSTRGSSATKSVEFNEQAEKSANTKRKNQYRGIRQRPWGKWAAEIRDPRKGARVWLGTFNTAEEAARAYDAEARRIRGNKARVNFPDEPLPNTQKRKNSQKSKQHIKENVKANQHPNQNYSGTTGFLEVKPPTDQVGYMDSFPASMDSSPSDDMVMYFNSDEGSNSISCSGFGLGDHGVKTPEISSVFSATDSEFTEDMHTRKKQRCSSGDAITAEDVGASAKTLSEELSAFESQMKLFQMPYLEGNWDNSMDAFLGGGATQDGGNSLDLWSFDDLPAMGGGVF</t>
  </si>
  <si>
    <t>gene_4#CSB10A_v1_contig_4235</t>
  </si>
  <si>
    <t>MVAFHVDVYRFKAKVRLPLLLRPASTTTTTANAANKNNNSGRRVKRLKKNYRGVRQRPWGKWAAEIRDPIRAARVWLGTFNTAEDAARAYDEAAVKFRGPRYLLNCGATESTAKVTVGSLQYITDEGFISVGNTTKLLDPNLVPILSTLRYFPDKSARKYCYSIPVVKGGKYIVRTTYYYGGYDGGTVPPVFDQIVEGTKWSIVNTTDDYANGMSSYYEAVVVAMGKMMSVCLARNQHTDSSSSPFISALELEYLEDSVYNTTDFKNHALSLVARTSFGHDDDVIGWEKSVAKLLINFWYLKFQCGVSFPDDAFNRQWHPFVDENPLVTCHANVTSSTFWNLPPAKAFNTALTTSRGKSLKVNWPPFSLPAAYYYVSLYFQDNRSPSPYSWRVFSVAVNGKNFFTNLNVTANGVSVYSAKWPLSGQTHLELIPADGVPVGPVINAAEILQVFRLSGRTLTRDVMAMEELARSFNNPPHDWSGDPCLPKDNSWTGVTCSDGKLARVVNLNLTNFGLSGALPSSINNLTALTHLWLGSNKLSGFIPEMGSLKELQTLHLEKNQFEGPIPRSLSKLPHIREIFLQNNDLKSKALEVLQKRGIHVE</t>
  </si>
  <si>
    <t>gene_4#CSB10A_v1_contig_4430</t>
  </si>
  <si>
    <t>MNNKMQEQLNNPQFISNSKSFTDIRTLLSNLLLSPHSTNTLDSIFSHCLPSSAAPPTESPLGSSVYLRQRDLVHQFCLENRDACSSANLHLHPLGISTGYGGFPTAVKKKLYRGVRQRHWGKWVAEIRLPQNRMRVWLGTYDTAEAAAYAYDRAAYKLRGEYARLNFPNLKDFRNLGFADCGRLNALKNSVDAKIQAICLKMKKEKAKKNSKKSDPKNGAVSESCSMSSSSPAVEEWCRSGEMGCSSVVSEDGFWRSENSPPASSSSSEAPSG</t>
  </si>
  <si>
    <t>gene_5#CSB10A_v1_contig_1532</t>
  </si>
  <si>
    <t>gene_5#CSB10A_v1_contig_84</t>
  </si>
  <si>
    <t>MASKRILKELKDLQKDPPTSCSAGPVAEDMFHWQATIMGPADSPYSGGVFLVSIHFPPDYPFKPPKVAFRTKVFHPNINSNGSICLDILKEQWSPALTISKKWMFLFPNLFQSLFFPSTDSLFDKCVCKSSISNVGSLNAENQEFGYMDLALLHLWLSKYIFSTLSQCFRLLYVDLSVCHYPLVLLSICSLLTDPNPDDPLVPEIAHMYKTDRTKYEATARSWTQKSNMSVGDMASLSGHKTNCRRKALTSGESTKPNQRLLRIIVTDADATDSSSEDELILGSRTAIRRQVREITIKRYSVPDSSSPKSLVSEICKKRNPRSRRSNNSCRRNKFRGVRQRPWGRWAAEVRDPILRKRIWLGTFDTAEEAAAVYDRAAIELQGPNAATNFSGDGAVKSAEMGYCGEVDELGLEIGAASLPTARRQYGGEEELGGD</t>
  </si>
  <si>
    <t>gene_6#CSB10A_v1_contig_1047</t>
  </si>
  <si>
    <t>MSRKIRVICNDPDGTDSSSSENERDESNSSKSKRIVREIHFPLFASSNSSSDSSIHDEETSHTSSHHTNNGGKPQQLTNIRVLTKTLTPERTTSRYRGVRQRKWGRWAAEIRDPFKRARVWLGTYNTAEEASRAYESKRLEFQSAMAAAPKAPTRFKGSHLLGY</t>
  </si>
  <si>
    <t>gene_6#CSB10A_v1_contig_2043</t>
  </si>
  <si>
    <t>gene_6#CSB10A_v1_contig_3287</t>
  </si>
  <si>
    <t>MPKCKKFRGVRQRHWGSWVSEIRHPLLKRRIWLGTFETAEEAAKAYDQAAVLISGRNAKTNFPTSSSSNGETINNIVTTAKDSPKGLSEILQAKLKKCCRTPSRSMTCLRLDTENSNIGVWQKRAGQQSTSNWVMTVELGNKKRVSNENESENDNNADSHMMADVASDHQSPVVEVVEVAEIPSELDEEEKMLALQMVEELLYINFDPAEPFEIQQGKDINYL</t>
  </si>
  <si>
    <t>gene_7#CSB10A_v1_contig_2043</t>
  </si>
  <si>
    <t>gene_7#CSB10A_v1_contig_2293</t>
  </si>
  <si>
    <t>MDLDSVFSFPIKYTEHLNHVKLTSMPDIRPRVVRISVTDGDATDSSSDDEPEMFGRHRVKKFVNEISIEPSCSGEGNRIWGSNRSARTGQRRSTGKCGVPSRNRRSAKVSTGKKFRGVRQRPWGKWAAEIRDPLRRVRLWLGTYDTAEEAAMVYDNAAIQLRGPDALTNFTTQQSKSFEEKCSGYNSGEESNNNICSPTSVLRCPSPPIEEAQSQIPSELDNSCVSENFSSEFSDFSSCSDTFIPDDIFAFETSIPTLFDEMGLQNQTNFLSNDSFFNSVFHSPIEEIGFRFDYPSPPPDDFFQDFSDVFGSDPLVAL</t>
  </si>
  <si>
    <t>gene_7#CSB10A_v1_contig_353</t>
  </si>
  <si>
    <t>MRYRGVRRRPWGRYAAEIRDPNSKERRWLGTFDTAEEAARAYDCAARAMRGLKARTNFVYPSTPSSPHSLSDQLLSPLNFAKQSQISRHLATSSNWSTFSNAHTFDYPEPASHQKINPPPSFLNMLLPPHDIQNPNFVSSAPQFPHVDCQYQYPKSSFTSLPIEKDDFLHDSEFIPKEPSSSGLLEEIINGFFPKPLNKTQNPQSSNDMSSISSEANFGYSVVDQQPGLSFNYQSGPVQAPEEMSFVNGLPMNVQMGMESGNLIMENLLQYPEFFNAYVAKIQNA</t>
  </si>
  <si>
    <t>gene_8#CSB10A_v1_contig_1029</t>
  </si>
  <si>
    <t>MAESDQSGRKRHYRGVRQRPWGKWAAEIRDPKKAARVWLGTFDTAEAAAIAYDNAALRFKGTKAKLNFPERVQANPAEFGFLSPASIAAPPPPTAVSSPSVSLPPPLSHEEAFPGLHQYAQLLQQQQEDQDRYGEDFGTGGSNK</t>
  </si>
  <si>
    <t>gene_8#CSB10A_v1_contig_1188</t>
  </si>
  <si>
    <t>MDDASTLDLIRQHLLNDFNSIEAFASNLNFDHNSGVNSQISSPTPSKVAPRRPSLNVAIPPKSISVGSAVETSIEAKSDVGVSRHYRGVRRRPWGKFAAEIRDPAKRGARVWLGTYDTAIEAAKAYDRAAFRMRGSKAILNFPLEAGKDVEDPQSTSDVGRKRRRESESEVVEMGKKEMKKEERSETEEIGVPTTVCPLTPSCWASVWDSDGKGIFNVPPLSPYPLMGHGEDEAYPS</t>
  </si>
  <si>
    <t>gene_8#CSB10A_v1_contig_1377</t>
  </si>
  <si>
    <t>gene_8#CSB10A_v1_contig_1948</t>
  </si>
  <si>
    <t>gene_8#CSB10A_v1_contig_2831</t>
  </si>
  <si>
    <t>gene_8#CSB10A_v1_contig_562</t>
  </si>
  <si>
    <t>gene_9#CSB10A_v1_contig_1188</t>
  </si>
  <si>
    <t>MELPLEEDNDDEFSPLNLIRYHLLQDSSHSFSTLPDFGFKLQFQDFDYVKPSSQEEEDPPTQSPKTHPQQQSPDDGRRYRGVRRRPWGKFAAEIRDPSRKGSRVWLGTFDSDVDAARAYDSAAFKIRGRKAKLNFPLDAGKADPPPGNGRKKRRETNLNV</t>
  </si>
  <si>
    <t>gene_1#CSB10A_v1_contig_5981</t>
  </si>
  <si>
    <t>MEDEASSSLLSHIKNPILAEEVSDSNFTYYAIPEAKRPRLDNDLNDVMAVGKFKGVVPQQNGRWGAQIYANHQRIWLGTFKTEKDAAMAYDSASIKLRTRDSHRNFPWTRRTIEEPNFQIKFSTDAVLSMIKDGSYYSKFSAYLRTRSQIHDTNIQNPKKIDNGDGDSLFSCSHLFQKELTPSDVGKLNRLVIPKKYAVKHFPYISESAEENGDDIEIVFYDTSMKIWKFRYCYWRSSQSFVFTRGWNRFVKEKKLKANDIITFYTYESCGREENGGSLNFIDVIYKKPEDDQSEREIDLAAISIATLS</t>
  </si>
  <si>
    <t>gene_1#CSB10A_v1_contig_6434</t>
  </si>
  <si>
    <t>MATKAPPVTPPPFLPSPPLLFHSSPSATAEAESRKLPSSRFKGVVPQPNGRWGAQIYEKHQRVWLGTFNEENDAAKAYDIAALRFRGRDAVTNFKPSLNHDHDNALEADFLNSHSKLEIVDMLRKHTYNEELQQSKRQQRGAMAVDSGSFPHYPGSDSNREVLFEKTVTPSDVGKLNRLVIPKQHAEKNFPMEEGVVSGKGMLLNFEDMGGKVWRFRYSYWNSSQSYVLTKGWSRFVKDNTLRAGDVVRFLRSTGPDKQLYIHANPISAPGINPVHVVKLFGVNILQLPVGKTEGAFLELQQPTKKQRIIKPL</t>
  </si>
  <si>
    <t>gene_2#CSB10A_v1_contig_7700</t>
  </si>
  <si>
    <t>gene_3#CSB10A_v1_contig_2435</t>
  </si>
  <si>
    <t>MTPNDKASDQLLLLESSQVNLPPLECENLKLVVALECVIGPIGEGPFQGSKAFPYLDAIKTGTFASKSAASVAMYFDIIGGTLMTEAGVPALGEEVNASIRYLKKAEAFLKLQLFLYVHLVIFVILIIRAVSFNPVRVKDSRERKGRWLILIPWDRGETAMKQEFSSMISKAKTNAVGETLDSSCITCPLPINGCSRQGRSLTSKFKGVVPQQNGHWGAQIYANHQRIWLGTFKSENEAAMAYDSAAIRIRSGDCHRNFPWTKVTIEEPNFQKLYTTETLLNMIKDGSYRTKFSEYLRDRSESTQTSASPSTEKAHNNGGTSIKQLFQKELTPSDVGKLNRLVIPKKYAVKYFPRISASTTENVEHVDDDRDLQLLFFDKMMRQWKFRYCYWKSSQSYVFTRGWNRFVKEKQLKANDTIAFYLCEAAKSSDSKTTFCVVDVKNRDNSGGLVENETTCSELQLNLRHGEVEESVSPKHIDDELKDEREVKGFKLFGVHIK</t>
  </si>
  <si>
    <t>Total number</t>
    <phoneticPr fontId="1" type="noConversion"/>
  </si>
  <si>
    <t>protein length (aa)</t>
    <phoneticPr fontId="1" type="noConversion"/>
  </si>
  <si>
    <t>aa sequences</t>
    <phoneticPr fontId="1" type="noConversion"/>
  </si>
  <si>
    <t>Cucsa.051660.1</t>
  </si>
  <si>
    <t>Cucsa.065430.1</t>
  </si>
  <si>
    <t>MGSGKPSTCETTSTPDNNTTSNNSNNNSNTTLDVTPRRTLDTFGQRTSIYRGVTRHRWTGRYEAHLWDNSCRREGQSRKGRQVYLGGYDKEEKAARAYDLAALKYWGTSTTTNFPISNYEKEVEEMKHMTRQEFVAAIRRKSSGFSRGASMYRGVTRHHQHGRWQARIGRVAGNKDLYLGTFSTEEEAAEAYDIAAIKFRGLNAVTNFDMSRYDVKSILESNTLPIGGGAAKRLKEAQAVESSRKRDEMIALGSSSSSSSCFQYGTSSSSTTNSSHYPNLLQQPNLNIDHHHLQTQPLLSLQNHHDISHYSTHHPSSFHNPSSSYIHHSSDHSSYPNNNNNHPFYGAGYLHNHPALLHGMINMSGGGGGAGAGGGGGGGGASSLDTNNNTNALSHFESNSHGGGGYLGNAFGIGSASGSTAEEYALVKVDYDMPNSGGYGGWTGDSVQGSNAGVFSMWND</t>
  </si>
  <si>
    <t>Cucsa.065640.1</t>
  </si>
  <si>
    <t>ATNGIVVQKSAHPAKKGRRGPKSRSSQYRGVTYYRRTGRWESHIWDSGKQVYLGGFDTAHSAARAYDRAAIKFRGVHADINFNISDYNEEIKQMGNFSKEEFVHILRRQSTGFSRGSSKYRGVTLHKCGRWEARMGQFLGKKYVYLGLFDSEIEAARAYDKAAIKYNGREAVTNFDQSSYEMELAFESENQDMGDIDLNLGIAPPCPSEDQKDNLNGCAPSNLCNLNKSNSERSEFIMERAMEKKMEVESLPNCCWRPISVPYGGATSVPFFSTAASSGFPSNSPAAVVPPPSPRHLLPLPPFLHHHIPPSIPATNTVTHFYCKT</t>
  </si>
  <si>
    <t>Cucsa.092550.1</t>
  </si>
  <si>
    <t>MNNSSSSSSSSPPSSSNWLAFSLSNHPDSLSLFHPNPNPNPNPIPTDLSIFSPTVPKLEHFLRPPPPSHYSPHHSQICDSDLKTIAASFLRGPPTSHFPDQHFQHLHAPPPPPPTQPDTPPPPPPKKAVDTFGQRTSIYRGVTRHRWTGRYEAHLWDNSCRREGQSRKGRQVYLGGYDKEEKAARAYDLAALKYWGPTTTTNFPVSNYEKELEDMKNMTRQEFVASLRRRSSGFSRGASIYRGVTRHHQHGRWQARIGRVAGNKDLYLGTFSTQEEAAEAYDIAAIKFRGLNAVTNFDISRYDVKSIASSNLPIGGMSGAKSKTASDSAASDGGSRSTDERDVHHSPPSSSTSTFISSSSQPNNNSSSTLSFTMPIKQDPSDQYWSILSYNPDAFNANLPKPDDNNVPVPLFQQPESTMFPAITELGSSGSGMTEGGMYVQQQQQYGTPMAFAKASFFQTPIFGME</t>
  </si>
  <si>
    <t>Cucsa.102550.1</t>
  </si>
  <si>
    <t>Cucsa.103400.1</t>
  </si>
  <si>
    <t>MNNVNGNNCNWLGFSVSPNVNMELSSSAATSVSPSIPANLFHSPSQFNYGICYGVDGEHGAFYSPLSAMPLKSDGSICSMEALSRQHPQVVSSSTPKLEDFFGGATMGSHHYESNDREAMALSLDSIFCHQNPTHEPNNQSFAHFSSLRSRELMLQDSKVILPDGCNLQQQQQHPGVAQSDISGMKNWTVPRNYAATNNGSFEQKMVSCMSENGGESGSINAMAYGDLQSLSLSMTMSPSSQSSCVTATQHVSPAMTDCSAMDTKKRGHEKVDQKQIVHRKSLDTFGQRTSQYRGVTRHRWTGRYEAHLWDNSCKKEGQSRKGRQVYLGGYDMEEKAARAYDLAALKYWGPSTHINFPLENYQKELEEMKNMSRQEYVAHLRRRSSGFSRGASIYRGVTRSNKSQLKALHHQHGRWQARIGRVAGNKDLYLGTFSTQEEAAEAYDIAAIKFRGMNAVTNFDITRYDVERIIASNTLLSGDLAKRKQQPEFDNESLRQSPPTHNSNSEAMTLPSQSSSQSESDWKMALYHSSQQLIPKPRMLSAINDDGSQLGVEDSARMGAHFSNASSMVTSCSLSSSREESPDKTSLSMVFGMPQSTSKPFATSANNMNTSWIASAQQIRAANCMSQLPVFAAWTDT</t>
  </si>
  <si>
    <t>Cucsa.106090.1</t>
  </si>
  <si>
    <t>LSSPPSLLLLMAKISNPSHNNSISTTTDHDPHSSSSSSSSSILHSQRKVLTKRTRKSTPRDSPAQRSSVYRGVTRHRWTGRFEAHLWDKNCWNEGQNKKGRQGAYDDEDAAAHAYDLAALKYWGTETVLNFPLLTYQDELKEMEGQSREEYIGYLRRKSSGFSRGVSKYRGVARHHHNGRWEARIGRVFGNKYLYLGTYATQEEAATAYDKAAIEYRGLNAVTNFDLSRYIKCLRPGEQDIPNTNRPPNPNAGETPSEFDPNSLLGFTFPSQCSSSGQPSIEPLPEVGDGDCSSSSTAIQLLLHSSKFKDIIERTSTAETPSESDRPRRCFPDDIQTYFDCTQDSGDFAEGDDSIFGYLNSFLPSSVFHCELDA</t>
  </si>
  <si>
    <t>Cucsa.170790.1</t>
  </si>
  <si>
    <t>MKTKTKRTRRSVPRDSPPQRSSIYRGVTRHRWTGRYEAHLWDKNCWNESQNKKGRQVYLGAYDDEEAAAHAYDLAALKYWGQETILNFPLTTYQKELKEMEGQSREEYIGSLRRKSSGFSRGVSKYRGVARHHHNGRWEARIGRVFGNKYLYLGTYATQEEAATAYDIAAIEYRGLNAVTNFDLSRYIKWLKPSNDVVYDNNRILTVDSILPSPKQELDLGLFPPDQNQSSTDSATPEPIALPPSRRSTTSTTTTTSALGLLLQSSKFKEMMEMNSAAECPSTPSSSEQLERRRCLFPDDVQTFFACETSGSYCYGEADDAMFSDFNSFVPPPLSHYDFAD</t>
  </si>
  <si>
    <t>Cucsa.192220.1</t>
  </si>
  <si>
    <t>MIPPPPPPPPPPPPPADEQPNTAAFPHLMPLRSDGTLCISAPHDWRSYENEEESPKLEDFLGNCYSNSLGNDQSHSNNAAGFIQPNNNSNNNEDDDNYNYQADQSLTPNNTNAIDKSWLGPTSQNGCGSFQSLSLGMSPANSQSDIASFTSPPSPSPPHMAADSRKRPMAVAKAFIKEPVPRKSIDTFGQRTSQYRGVTRHRWTGRYEAHLWDNSCRKEGQTRKGRQVYLGGYDKEEKAARAYDLAALKYWGSTTHINFPLSTYESELDEMKNMTRQEFVANLRRKSSGFSRGASMYRGVTRHHQHGRWQARIGRVAGNKDLYLGTFSTQEEAAEAYDIAAIKFRGTSAVTNFDISRYDVKRICSSSTLIAGDLAKRSPLKDGTPSTTEDYTTCASPSSSSQPLLAITDGSAESHHELANMVWCDNAVADDVNQHHENVAKMDNDLSLMGSSNRTIDPSTKCSPVQNNEEFGIGVGGGEYSQGYFSMQEEKYEEGDQNRQMSVTLGHHHAPMFALWNQ</t>
  </si>
  <si>
    <t>Cucsa.260270.1</t>
  </si>
  <si>
    <t>MAPATNWLSFSLSPIEMLRSSDSPFLPFDSSSSSPSPHYLLDNFYHGWSNNNAANSHSKSSQLFFNNQEEEAAAAAVKDDQTTIFLHPQTQTHHHHHHHHHHQPKLEDFLGDSSPMVRYSDSQTDTQDSSLTHIYDHASAPYFPHDQQDLKTIAAFQAFSANSGSEVDDSASIPTTHIPSAHSIDSSLTNNDFPSFSTGALSLAVAQSSDTAPAPVVVAVDSDSSKKIADTFGQRTSIYRGVTRGKEKKMKHVGVWLCGCRHRWTGRYEAHLWDNSCRREGQARKGRQGGYDKEEKAARAYDLAALKYWGPTATTNFPVSNYAKELEEMKQVTRQEFIASLRRKSSGFSRGASIYRGVTRHHQQGRWQARIGRVAGNKDLYLGTFATEEEAAEAYDIAAIKFRGLNAVTNFEMSRYDVEAIAKSALPIGGAAKRLKLCLESDQKPIPNHDQ</t>
  </si>
  <si>
    <t>Cucsa.277740.1</t>
  </si>
  <si>
    <t>Cucsa.282940.1</t>
  </si>
  <si>
    <t>Cucsa.307230.1</t>
  </si>
  <si>
    <t>MLDLNLEVVSSESASDSVEMVTDRFLQFPANRMESAGSFNSSSIVNGDLSASTTGDEDSSSNADEAFPFAFGKDYADQESLTAKSLCVFDDHRDQTMVLFPLTGGLSSGSSPLKRWPEVSPSEFGYCGGAPDRRITAPPTQQQRKNRRGPRSRSSQYRGVTFYRRTGRWESHIWDCGKQVYLGGFDTAHAAARAYDRAAIKFRGIDADINFNVCDYDEDIKQMSNFTKEEFVHILRRHSTGFSRGSSKYRGVTLHKCGRWEARMGQFLGKKYIYLGLFDSEIEAARAYDKAALRCNGKEAVTNFEPSSYVAEMASENDIGENNQIIDLNLGIAPPNLSDARNESIGMFGNGIHHSSQEVLVDRRAMPENSVSTAIRSSQPYSSAVPSNYHSSWNVSNSSFFPVSRERATEMRMGVGSWEWQIHGHPSGTTSVPLFSAAASSGFPSSSSSSSSSTAVSSASQAVGEIHFPAIFYCRS</t>
  </si>
  <si>
    <t>Cucsa.353040.1</t>
  </si>
  <si>
    <t>Cucsa.367290.1</t>
  </si>
  <si>
    <t>MWDLNDSPDHGGTDEFEVLSSIDGDDDRGKWIGSINSNSSSSVVVMEDGSDADEASVGEGEPLLRRNNFSVTHPPATRQFFPMEDYDVEASSAAVGGSTTFPPARWVGVKFCQTEPIAAVRPVAVLQPIKKSRRGPRSRSSQYRGVTFYRRTGRWESHIWDCGKQVYLGGFDTAHAAARAYDRAAIKFRGTEADINFSIEDYEDDLQQMGNLTKEEFVHVLRRQSTGYPRGSSKFRGVTLHKCGRWEARMGQFLGKKYVYLGLFDSEIEAARAYDKAAIKCNGKEAVTNFDPSIYEDELSTTESPSTKVLEQNLDLRLGNSSSKKHTLSFGNHCTNVTPNIDLQISNESNPQESNIFENDNVICHTLLQTEKMQFRSEMIVRSPPSVETTKHGCLETLHNYSPHINQSNSQIHLLRSSNEEGLGGSDEVSLSLSEGHQWQQQSGGSQQFANAAASSGFPQLQFSTPKNWLQKNNGCFFLQRPS</t>
  </si>
  <si>
    <t>Cucsa.395410.1</t>
  </si>
  <si>
    <t>MKSMNDNEDSNNNNNNNNNSWLGFSLSPHMKMEVSSSDHPYNQHHSLHSASNPFYLSPHFNNNNTEIFYGIPDNSSLHHHSAAASLSVMPLKSDGSLCIMEALSRSQTEGMVPSSSPKLEDFLGGATMGGRGGYFNQNAESESDREHSFDLLQRPIRQNQQILIQNSNQYYSGLLPSSIGIGTCDPQILPPDDDGIPCFRNWVSRSHYSATHNTLEHHITGGDGGGGGTLMNESNGGGSASIGGMSCGELQSLSLSMSPGSQSSSFTTSGQISPTGGDGTAVETKKRGPGKLCQKQPVHRKSIDTFGQRTSQYRGVTRHRWTGRYEAHLWDNSCKKEGQTRKGRQVYLGGYDMEEKAARAYDLAALKYWGPSTHINFPLENYQTELEEMKNMSRQEYVAHLRRKSSGFSRGASVFRGVTRHHQHGRWQARIGRVAGNKDLYLGTFSTQEEAAEAYDIAAIKFRGVNAVTNFDISRYDVEKIMASNTLLAGELARRNKDVEPSNDSSIVPYDSSIVSNNNGGIGIGMEINPDANTANGNANDWKMALYQNPSHHQQQAAAATCVADSLDNHQNKSMAVSGGYRNTSFSMALQDLIGIESLSANTHGIEDDVSKQVTHFSNSSSLVTSLSSSREGSPDKTNVSMPFGKAPPLMASKLIGATNGVGVGSWYPSPQQLRPTAAAAISMAHLPVFATWNDT</t>
  </si>
  <si>
    <t>Cucsa.005540.1</t>
  </si>
  <si>
    <t>RSSGFSRGVSRYRGVARHHHNGRWEARIGRVFGNKYLYLGTYSTQEEAARAYDIAAIEYRGINAVTNFDLSTYIRWLKPQTNPNPKQQLSPPISSSLFPIDYNTNNTLKSSNNDLHFPIFQSINNDDNNVIIPTNPQTSPRTALGLLLKSSLFKHLVEKNIVNVNEEEDPKDNEVRGLLDFVDDSNINPYFNLHYPX</t>
  </si>
  <si>
    <t>Cucsa.012850.1</t>
  </si>
  <si>
    <t>MEDTLFSPVKFTEHRNFTNKFSAKKHHQSESRVVRISVTDPDATDSSSDEDDFFERQRVKKYINEIKIQSGCRNNLLPSCRKRPAGDRSEFRRQGKVVPPTNGKKFRGVRQRPWGKWAAEIRDPARRVRLWLGTYDTAEEAAMVYDNAAIQLRGPDALTNFATPPPVPMPEKEVETANIPSVSGSYYDSSEESHNLSSPTSVLHFRTPSPEESEKPPKSDDLQKPPAPFVSGGALAADDGGPPLCRPNFEENVNLDKMAVFLSFPLSFLSNNKKKK</t>
  </si>
  <si>
    <t>Cucsa.038760.1</t>
  </si>
  <si>
    <t>MKRGKQRNQEQRDQKHPIYRGVRRRSWGKWVSEIRQPRKKSRIWLGTFTTAEMAARAHDVAALSIKGDSAKAILNFPQLAGLLPRPVSLMPRDIQEAAAKAAAMVDFDSETVSFSNGEEGSDELAEIVELPNIEEDIRAESWNEFEFIDSVDWWGNPPFTAAEMDFCAVFSDQSTAPVTFDRGDWE</t>
  </si>
  <si>
    <t>Cucsa.041590.1</t>
  </si>
  <si>
    <t>RHDHYKGIRCRGGKWVSEIREPRKTNRIWLGTYPTPEMAAAAYDVAALALKGCNAVLNFPNSVAFYPVPASTSPTDIRIAAAAAAASKKVDDQGENSYHNSHYQSPPTNEFVDEEALFGMPNLLHDMAEGMLLSPPRMNSSPSRHDYYSWNSSGDGNLWSYH</t>
  </si>
  <si>
    <t>Cucsa.042770.1</t>
  </si>
  <si>
    <t>Cucsa.046390.1</t>
  </si>
  <si>
    <t>Cucsa.046660.1</t>
  </si>
  <si>
    <t>MAIQQDQSEAILENVWANYIGEKGLDGNGATKSVSGSNKTWTELPSLCYRDGSMEVLERLPSLGRWVSMGAEAWEELLDGIVPINNTEQSVHEDLKNTPTSHSGFDVNTRRAEKVVPTKHYRGVRRRPWGKYAAEIRDSSRKGARVWLGTFNTAEEAALAYDKAALRIRGPKAHLNFPIETVTEAMGIHLSTRNDHLNNLMPSSFQGHDSSSHGDSSITGALQSDSVLEVAKEMVLELLPQGSTLGFLFDGGEVVVVFAAAAAATTSGGKLRRALEPLIVKAAVS</t>
  </si>
  <si>
    <t>Cucsa.053560.1</t>
  </si>
  <si>
    <t>Cucsa.055920.1</t>
  </si>
  <si>
    <t>Cucsa.062330.1</t>
  </si>
  <si>
    <t>LPLAPLNPSDGKNDSDEMLLHSLISEAYVDPQENSPRQDPIKDEEVDSLGEEDPHKRKSYRGVRRRPWGKYAAEIRDSTRNGVRVWLGTFDSAEAAALAYDQAAFSMRGSAAVLNFPVERVQESLKEMEMINSAGEGGDGGSPVVALKRKHSMRKKFTRRKSKEIDRIGKTENNVVVLEDLGSDYLEELLESSENLRPW</t>
  </si>
  <si>
    <t>Cucsa.064390.1</t>
  </si>
  <si>
    <t>MEAAMDFYNEGSQTDHFGGELMEAIVPFIKVASSSSSSLSTFPSSSSPTPYLSPHYSSSFNTHLNFSHSASQQSNLYPNGCSTSMNPVFSDGFSTQNLIGFEQPVTIGPHQLSSSQIPHSQPQNNLLQNQTPLAFAWGQQNHQPPSSSEQPPSFLAPKPIPMKQVGSSSKPTKLYRGVRQRHWGKWVAEIRLPRNRTRLWLGTFDTAEEAALAYDKAAFKLRGDSARLNFPNLKHQGSCVEGEFGEYRPLHSSVAAKLQAICDNLAKPQKQGNSKKPVTAAKKSKSQSCSMAEETAAVKVENSSSRAVTESDGSEASSPLSDLTFPDFTEMLWDQSQPWENSMLEKYPSEIDWASILP</t>
  </si>
  <si>
    <t>Cucsa.069280.1</t>
  </si>
  <si>
    <t>Cucsa.078000.1</t>
  </si>
  <si>
    <t>Cucsa.083150.1</t>
  </si>
  <si>
    <t>VRRRSSGKWVSEIREPRKPNRIWLGTFPTPEMAAVAYDVAALALKGPNADLNFPNSASSLPVPASTAACDIQAAATSAAAAIGAAAAAMGLDDGNHVSSSRENEGDGEGCEEELVGGGFVDVDMIFDMPNILMNMAEGMLLTPPSFNFNMNASNDFEYPSTYSQDTLWEFP</t>
  </si>
  <si>
    <t>Cucsa.088640.1</t>
  </si>
  <si>
    <t>Cucsa.094100.1</t>
  </si>
  <si>
    <t>MSTQACGAETKVAVVEASGGKGRRHFRGVRRRPWGKFAAEIRDPTRKGSRVWLGTYDSDIDAAKAYDCAAFRLRGRKAILNFPLEAGEPDPPAAADRKRGRGQKWRNIPKALMATNEX</t>
  </si>
  <si>
    <t>Cucsa.095770.1</t>
  </si>
  <si>
    <t>MGDPLKRYRGVRKRGWGKCTSAIYYPKQGKQKQLWIGSFDTPEMAATAYDAVANFFHGPKARLNFPELRHTLPKFPPDATVRKIRALARGAAEGSHGGGGGX</t>
  </si>
  <si>
    <t>Cucsa.095860.1</t>
  </si>
  <si>
    <t>MDFKTSKTNSPSSSSSKPRKSKQQDGQQPLQQEPTRFLGVRRRPWGRYAAEIRDPSTKERHWLGTFDTAEDAALAYDRAARSMRGSKARTNFVYSDMPHGSSVTSIISPDESQLYPPTPTQPNHLCFDPFTTSSFPGNDWLPDSDSYQPVTAFMDNGITNDDAELPPLPPDASSSYNDCAAMVDWSTASSSSTSSFMGFNSNAVFPSFPDTSTSDGFGFX</t>
  </si>
  <si>
    <t>Cucsa.096220.1</t>
  </si>
  <si>
    <t>Cucsa.096450.1</t>
  </si>
  <si>
    <t>MAKQQKKFRGVRQRRWGSWVSEIRHPLLKKRVWLGTFETAEDAARAYDEAAILMSGRTAKTNFPLSTAVVTNESRNFAPFGSLSAILSSKLRKGYCKSLPPSLTCLRLDTKSCQIGVWQRRTGRYRVVNSNWLMMVKLDEKKNDDEYRVTDHELLEKGVEDEVRVSNEAGSLDEEERAALQMIKELLNKK</t>
  </si>
  <si>
    <t>Cucsa.096930.1</t>
  </si>
  <si>
    <t>Cucsa.101370.1</t>
  </si>
  <si>
    <t>Cucsa.102400.1</t>
  </si>
  <si>
    <t>Cucsa.102560.1</t>
  </si>
  <si>
    <t>Cucsa.104510.1</t>
  </si>
  <si>
    <t>MRSLSHKTGGSFVRETAIFGLIYTLSNLPLFSSPDFILRSYTQNRDYYFLSSFSFFLLCNYSLLFNFFHFPPFSDFPVSLSSLSVIILCLCNFSILHFLLFYTQKAASLNSVIDVYGGTSTPVYYSDPFSEELMKALQPFMKSAISTSSSFSPSSSPSPPHPSVSSQPRLIPDFCSPSSTRLFSQGFSGIEQMGFEQSGPIGLNNPTPSQILQIQAQIQLPSPTMSSFSSSSSFQSQYHNFLTPKSFPMKHMGSPPKPNKLYRGVRQRHWGKWVAEIRLPKNRTRLWLGTFDTAEEAALAYDQAAYKLRGDFARLNFPHLKHQFGDFKPLHPSVDAKLQSICQSLKQGKTEVCSVEDEKPTTIPLPSESNSAVNNFCELELKSEVETSSSSSSSSPSRSEDYSTSTGSSPDSSISFLDFSDSQWGEGVEAFCLEKFPSIEIDWAALSQLAESEC</t>
  </si>
  <si>
    <t>Cucsa.105790.1</t>
  </si>
  <si>
    <t>MINTHPIPPLYNTFFPHSPPPDSQLDGIAAVVGRQVLFGDNRPTPTKSSSSTSATAPTTGQRSYRGVRKRPWGRWSAEIRDRIGRCRHWLGTFDTAEEAARAYDAAARRLRGSKARTNFEMPLVVPMESTSAWSTSSVEVKRNX</t>
  </si>
  <si>
    <t>Cucsa.105830.1</t>
  </si>
  <si>
    <t>LLLLLQPKLIYIHISLFHCSLFFFFFLFDNNRSMARPQQRYRGVRQRHWGSWVSEIRHPLLKTRIWLGTFETAEDAARAYDEAARLMCGPKARTNFPYNPNDQQSSSSFSSSSKLLSAALIEKLHKCHLASLQIAKQHVHKQHAGFEPSYLAYSGSPPPIITGATTSQWASDETWVYSNKGDQMEMNNNNNNYNNNIHHQQCQLEPLEDDHIEQMIQELLDLGSFEIIT</t>
  </si>
  <si>
    <t>Cucsa.107190.1</t>
  </si>
  <si>
    <t>MDLFSTHVVPPIKYTEHRNQTRLVSSPLMGPKVVRISVTDADATDSSSDEEKEEYVCRRVRKFVNEITIEASSTGKSSRKKSTGGKSKFAAVNRGSLKQMPAGSRKFRGVRQRPWGKWAAEIRDPSRRVRVWLGTYNTAEEAAMVYDNAAIQLRGPTALTNFTPPPVKSSPETTPAVSSGYVSTEESNDNLSSPTSVLRCPSPSANDAVSEKASATTGKEIRGEESEKFSDFSFHSNCDTFFPNDIFDFQAPATTGAVCSLTPAMISSSGSGSDYPRGIPLKIPS</t>
  </si>
  <si>
    <t>Cucsa.107350.1</t>
  </si>
  <si>
    <t>FTDIRTLLSNLLLSPHSTNTLDSIFSHCLPSSAAPPTESPLGSSVYLRQRDLVHQFCLENRDACSSANLHLHPLGISTGYGGFPTAVKKKLYRGVRQRHWGKWVAEIRLPQNRMRVWLGTYDTAEAAAYAYDRAATLEIWDFADCGRLNALKNSVDAKIQAICLKMKKEKAKKNSKKSDPKNGAVSESCSMSSSSPAVEEWCRSGEMGCSSVVSEDGFWRSENSPPASSSSSGSAESSAAVAAEAVVGEGVCEGYSSLAKMPSFRSRFDLGSSCKLN</t>
  </si>
  <si>
    <t>Cucsa.116550.1</t>
  </si>
  <si>
    <t>MADATVPDIDSGGANSSSSSSSSSTSGSISSPSKQAIGRRPKRGRESSNNSPHPSYRGVRMRAWGKWVSEIREPKKKSRIWLGTFATPDMAARAHDVAALTIKGNSAILNFPELAASFPRPASSSPRDVQSAAALAASMQLPDVMISPPPPPPSPPSSPPCSSSSELDESTPEELSEIVVLPSLGTGYEESAES</t>
  </si>
  <si>
    <t>Cucsa.118840.1</t>
  </si>
  <si>
    <t>MILTKNLPQASYYSFRSNMSVGDMASLSGHKTNCRRKALTSGESTKPNQRLLRIIVTDADATDSSSEDELILGSRTAIRRQVREITIKRYSVPDSSSPKSPVSEICKKRNPRSRRSNNSCRRNKFRGVRQRPWGRWAAEVRDPILRKRIWLGTFDTAEEAAAVYDRAAIELQGPNAATNFSGDGAVKSAVEGSSKEEEEEEEEEEGGVESRKTTAAWSPTSVLHYDSFLTPIEEMGYCGEVDELGLEIGAASLPTARRQYGGEEELGEIELDLDYFLVDVIY</t>
  </si>
  <si>
    <t>Cucsa.118970.1</t>
  </si>
  <si>
    <t>MVHQPPSLLPHHNQFVAPPLASTQNGFGYPPYFMGEFASFQQQQQKQQQHHQFLQYWNESLDLNSKAGFRPQVRPLNATKLYRGVRQRHWGKWVAEIRLPRNRNRLWLGTFDTAEDAALAYDREAFKLRGENARLNFPELFLNKDKEAEEEEEEASQASAPQQDVDNNNHDNDIELESNNEGVTEENRQEEEEEEEEEEEEEEEEEEEEGISKTQEMVWREMAEAWLNAMPAGWGPGSPVWDDLDTTNNLLLQPQLQFVNPIQQQSFDLTSASPSSSSCPMKPFFLKDED</t>
  </si>
  <si>
    <t>Cucsa.119440.1</t>
  </si>
  <si>
    <t>Cucsa.121080.1</t>
  </si>
  <si>
    <t>Cucsa.121430.1</t>
  </si>
  <si>
    <t>Cucsa.122930.1</t>
  </si>
  <si>
    <t>Cucsa.126860.1</t>
  </si>
  <si>
    <t>MASTREGHYRGVRKRPWGRYAAEIRDPWKKTRVWLGTFDTPEEAALAYDGAARSLRGSKAKTNFPPPLPGLSLDLNVSGPWPTPTSAPPCSSSSSSPSPSSTRFLLGDFLRHGVRNDICNLNVDASPVLVDSSASGSSTASASFIGHVRRGLPFDLNEPPP</t>
  </si>
  <si>
    <t>Cucsa.126880.1</t>
  </si>
  <si>
    <t>VHFRGVRKRPWGRYAAEIRDPAKKSRVWLGTFDTAEEAARAYDAAARKFRGAKAKTNFPFPPTVNDLNLSPSRSSTVESSSRDPTDFDLNQAAAGSRLPFPFQQHQFGGGIFPQQANQFRFLDHPIFRNGTESGVIHDRHRVKAVVQCGGVQSDSDSSSVINLNQNDDHKSRPALDLDLNFPPPDSA</t>
  </si>
  <si>
    <t>Cucsa.129320.1</t>
  </si>
  <si>
    <t>Cucsa.129330.1</t>
  </si>
  <si>
    <t>MELPLEEDNDDEFSPLNLIRYHLLQDSSHSFSTLPDFGFKLQFQDFDYTHPQQQSPDDGRRYRGVRRRPWGKFAAEIRDPSRKGSRVWLGTFDSDVDAARAYDSAAFKIRGRKAKLNFPLDAGKADPPPGNGRKKRX</t>
  </si>
  <si>
    <t>Cucsa.129630.1</t>
  </si>
  <si>
    <t>MYHTTKSESDFCFLDPIRRHLLGESDISAAAAAAAPLGRPTPVFTRSGSFSSLIPCLEDNWGDLPLKVDDSEDMMLAAVLRDAVGVGWVPSLGSCDFGFSEVKSEPEVIPLSFPAVLPNVTMKPTVVPEKGKHYRGVRQRPWGKFAAEIRDPAKNGARVWLGTYETAEDAALAYDRAAYRMRGSRALLNFPLRVNSGEPEPVRVTSKRSSPEVSSSPKRRKKVGSAVESVGVQVEQQVASFTHGGQLFVSQC</t>
  </si>
  <si>
    <t>Cucsa.130200.1</t>
  </si>
  <si>
    <t>Cucsa.132120.1</t>
  </si>
  <si>
    <t>Cucsa.136780.1</t>
  </si>
  <si>
    <t>MISETIERKRKSRSRRDRSTVAETLAKWKAYNECFDSSNNGGKLIRKAPAKGSKKGCMKGKGGPLNSHCNYRGVRQRTWGKWVAEIREPNRGSRLWLGTFPTAIEAALAYDEAARTMYGQTARLNLPNIKNRGQLQGILLEEYLGLRNSDSSTTTSACSESTTTTSNQSEVCVPEEFTMRPRLVSLNVKTEDGEGESKTCDHGDETATPMNQVKHEDRNDQLVALGAEFPCLDQLENFQMDEMFEPRTGTQAGHMVMPVSLEKQVKDEDLDAVYCGRSDDQAVLSEAGVPSLYDLHNFQMDELFDVEELLSLINSDSLHDPTNIVKGNADAYTNMAPSHVGSVGSEKPPNRSYQIQNPDAKLLGSPQQMERTLADVDYGFDFLKQGREEDLNAAADDCVRYLNEIGDLGF</t>
  </si>
  <si>
    <t>Cucsa.139820.1</t>
  </si>
  <si>
    <t>Cucsa.141980.1</t>
  </si>
  <si>
    <t>Cucsa.147760.1</t>
  </si>
  <si>
    <t>DKKTGKLKMVIDANTPDKKIEKGKHVAAVSLERQQWKPVLDDAFLSRRPLKKICSSDFHNPFLHSPLSLSPPSSKIQFPFDFEASQHSSITTTTTTTQFNSQHPISSSSSSSSPFTAFGSPEQQMISFSSNQQQGFGFPPYFLNGDPVASQQRLFKYWSDAFHLSPRGRAMMMSRFGPDGGNLFRPPLQPISATKLYRGVRQRHWGKWVAEIRLPRNRTRLWLGTFDTAEDAAMAYDREAFKLRGENARLNFPDRFFKKDIPKTEAETEHTIPITEEAHPENFILLPPPEEEKPNNDLTESGSCASEPTEMVWGEMEEAWFNAIPAGWGPGSAVWDNLDPTNNLVLQSQIPFGSSNEQQMNESNDNQNKLETSESASSSSTSAPTKLFLWKDQD</t>
  </si>
  <si>
    <t>Cucsa.149280.1</t>
  </si>
  <si>
    <t>Cucsa.150110.1</t>
  </si>
  <si>
    <t>MRGVYFKNMKWQAAIKVDKKQIHLGTVGSQEEAAHLYDRAAFMCGREPNFELPEEEKQELRKFNWDEFLAMTRNTITNRKQKRLSPESKKSELSSPGNDDSNKRHDKFIDPSFLEDVEPVASTS</t>
  </si>
  <si>
    <t>Cucsa.152770.1</t>
  </si>
  <si>
    <t>FYIFFNQIEKGNSTCLIHPNSQHRAATSFLIFQGNKVVDHSKRSGKRSFVGVRQRPSGKWVAEIKDATHDIRMWLGTFNTPEEAARAYDEAACLLRGSNARTNFTLASNSSSALSFKIRNLLIHKITLKRSSITETHAHSGAAAMEKLRWVFVTSPIHAAIFLLGSILIWMSLCLH</t>
  </si>
  <si>
    <t>Cucsa.154520.1</t>
  </si>
  <si>
    <t>MAALMDLYGCREFQSDPFGGELMEAIEPFMKVASPSYFPSSFPDFSFSSSSSSSSSSIPTESTSYPSDCSPPLTHLFSDGFSGQDFHGVEQSPSIGLNYLTPFQIQQIQSQFGLHTQIQPVWGQINNQVVRNQSNTAGNLLGPRGIPMKHVGSPPKSTKLYRGVRQRHWGKWVAEIRLPRNRTRLWLGTFDTAEEAALAYDKAAYKLRGDFARLNFPHLKHHGSSVGGDFGEYKPLHSAVDAKLEAICQTLAESQTKGKSDRRKSKSSGSSTIASGSQAPTVIDSDDDLKPADAGSSGSEVCCKAENSSSPVSAESDESGGSSPLSDLTFQDSTDSAWEQTTESCLLQKYPSEIDWASIFTN</t>
  </si>
  <si>
    <t>Cucsa.156890.1</t>
  </si>
  <si>
    <t>MVSALTQVITSGSGSGSGSSRSLSVVEEPAASARGDNEEGVKRESRHYRGVRQRPWGKWAAEIRDPKKAARVWLGTFDTAEAAALAYDEAALRFKGTKAKLNFPERLTTPPSYPYAPYHHQDDYQNHRF</t>
  </si>
  <si>
    <t>Cucsa.158080.1</t>
  </si>
  <si>
    <t>MPKRSFFSPSTNKEIRKAVEGVEDKSSSEGGALGWDEMVKEATATAAVLSGGARRARKRFVGVRQRPSGRWVAEIKDTIQKIRVWLGTFDTAEEAARAYDEAACLLRGSNTRTNFWPCSPLSSSSPALPSKITNLLIQRLNARNNNSSIHNLPINQQEQKHQPVQERMLNSIDHQSREELATTCFTDRVLSDLLNDQEVFTTNPNIEEISRSFESCLTEKDESDSGEMESSNWVGMTQMNDSNGGDEKNELVQEEEEEEEEGSNVLDFHFLDDIGPPCYYSPFEIAEEIGEPMEGGEGNEDEPSSMLREAMKRMKYERKISASLYAFNGIPECLKLKLGEGSGVRSNSELITSLRKACDRRRSNEEKVEEEEEDEEDKEEMKSFSSNEVDLSIWSSLDLPPICFVN</t>
  </si>
  <si>
    <t>Cucsa.161310.1</t>
  </si>
  <si>
    <t>Cucsa.162710.1</t>
  </si>
  <si>
    <t>MPRPQQRFRGVRQRHWGSWVSEIRHPLLKTRIWLGTFETAEDAARAYDEAARLMCGPRARTNFPYDASLSRSSSSRLLSATLTAKLHRCYVASMQLTKQSSSAARRPQTDVIRTDFSVASGIAPVERVEVDTMTAKKVKMESVDX</t>
  </si>
  <si>
    <t>Cucsa.162720.1</t>
  </si>
  <si>
    <t>Cucsa.165940.1</t>
  </si>
  <si>
    <t>MMLDLNDSITNRDETPTSRIVMEDSETSNSSVVNATDEVSNSRDEDSSVLIFDILKRESSGGGSGGGASSELVTQTLFPVVGGWGGFWVVSNSGGGGGPPELRIVQQKQQQVRKSRRGPRSRSSQYRGVTFYRRTGRWESHIWDCGKQVYLGGFDTAHAAARAYDRAAIKFRGVDADINFNINDYDEDMKQMKNLSKEEFVHVLRRQSTGFSRGGSKLRGLSLQKYGRWENQMSQIIGKNGIEQRSCKGDAMVDSNNGANGHNLDLSIGGIFNYHLTNSPQKLNIERPKEKGREKRNNDSTTKMSTSWGWQMPTSTTMSMSMSMPTTIQGNISGKNNNSMSSNNGIIARDQEAHISKIVAASSGFSSSSNFGSLYAQNNNALHSTHCPNIS</t>
  </si>
  <si>
    <t>Cucsa.166340.1</t>
  </si>
  <si>
    <t>Cucsa.190200.1</t>
  </si>
  <si>
    <t>Cucsa.193280.1</t>
  </si>
  <si>
    <t>MGSCRKKASSRGHHRYVGVRQRPSGRWVSEIKDSLQKVRLWLGTFDTAEEAARAYDDAARALRGSNARTNFEYLPPTSADAGDANQPTESPFSFEEGCIEEDGFLGALKAKLFDGKGQRVLQAVAQTTCCSTTDNLNTNNNSNHNETIIIQGGIHPPSSSSGQVDAVTAELDSGGGSGWFNNASAAVGLHAWPVVLGGLEEGGIGD</t>
  </si>
  <si>
    <t>Cucsa.193930.1</t>
  </si>
  <si>
    <t>Cucsa.195660.1</t>
  </si>
  <si>
    <t>Cucsa.198700.1</t>
  </si>
  <si>
    <t>MATNSSSLPPNQEINHGRRRFLGVRQRPSGRWVAEIKVSSQKLRLWLGTFNRAEDAAMAYDRAARLLRGRSAKTNFSYDYHHGFFNSTINQEQTPSLFEHSPKLCRLLQHALMKNRSRLISTTDHQYHHRRRHQQQQISRNNGX</t>
  </si>
  <si>
    <t>Cucsa.201950.1</t>
  </si>
  <si>
    <t>Cucsa.219890.1</t>
  </si>
  <si>
    <t>MLMASDHPPFSPAFRRITEEQELSVIVDALTQVVSGAPSSALSFHHDHFLRVLFPPINPTPPFSSSSEFDTCPLCKINGCLGCHFFSAPASTTTTTANAANKNNNSGRRVKRLKKNYRGVRQRPWGKWAAEIRDPIRAARVWLGTFNTAEDAARAYDEAAIKFRGPRAKLNFPFPDYSLSSTFHSSPPPASTTTSASASFTPAAPPPPPLLPTSTTTSSSMKIEITQNNIPFPEFFINDEDGDVQRYLFDYDNQSRSL</t>
  </si>
  <si>
    <t>Cucsa.231820.1</t>
  </si>
  <si>
    <t>Cucsa.235510.1</t>
  </si>
  <si>
    <t>MENDSTILNSSPPPSPSSSGSLSPPSSSSAVVESNRKRLKRPRENNNNNNNSKHPVFRGVRMRAWGKWVSEIREPRKKSRIWLGTFSTPEMAARAHDVAALTIKGTSAILNFPELAHQFPRPASTSPRDVQAAAAKAASMEIPTPPLSSSSSSTSTSSSSSSSSSSSLCPSSPEELTEIVELPSLGTSYETAELGNEFVFVDSVEGWLYSYPWYNRVSNAEQVEELQEDYGLFFKDQILMADYTDTFLWQN</t>
  </si>
  <si>
    <t>Cucsa.237150.1</t>
  </si>
  <si>
    <t>MGEPSSMRSHGAATSSYRGVRKRKWGKWVSEIREPGKKTRIWLGSFETPEMAATAYDVAAYHFRGRDARLNFPHLVNSLPFPLSSTPDDIRLAAHEAALRVRTTPVVASSDDQLGDETSTLGLAPVTVRLSPSQIQAINESTLDSPKMWMQMSSESLLMDQEFSNX</t>
  </si>
  <si>
    <t>Cucsa.237170.1</t>
  </si>
  <si>
    <t>Cucsa.237800.1</t>
  </si>
  <si>
    <t>MTQAQPRHLGASGSITKPFRGVRKRSWGRYVSEIRLPGKKTRVWLGSFASPEMAARAYDSAAAFLRGTSAILNFPDSVSSLPQPESCSREHIQLAAAKAAAQVRTMETMEGDGDQQGTRSGWSSTMFEQVKEVPLLSPLX</t>
  </si>
  <si>
    <t>Cucsa.244290.1</t>
  </si>
  <si>
    <t>Cucsa.250290.1</t>
  </si>
  <si>
    <t>EEETSVIVSTLTQVVVGDQVSPSGGNGGAGVGRTLSTGSSSSSYSNSHKRGRQQDLVDDQQHSLLSSVSDASHYSAAFNDGRNVVGIYEYERETRRNRGGEEEGRRRYRGVRQRPWGKWAAEIRDPFRAVRVWLGTFDTAEAAAEAYDEAALRFRGNKAKLNFPENVRLRPSPAPITPNNQYANVSVSPAINLYDQMSLTSSMTSPPSTTAGLVSPSSWSGGHGGDGGFSLPQWTPEFNDQYSSPE</t>
  </si>
  <si>
    <t>Cucsa.251020.1</t>
  </si>
  <si>
    <t>MSDNNNNSPLPPGRHRIFRGIRSRSGKWVSEIREPRKATRIWLGTYPTPEMAAAAYDVAALTLKGPNASLNFPHSLLSYPIPPSTSPSDIRAAAAIAAAARNPQASPATTSTATTTDSSGTEAIDGGGPSSHATGDCSGKFVDEEELLNMPNLLVDMAKGMLVSPPRMKSPSSDDNSPNHSQGDDGLWSYSK</t>
  </si>
  <si>
    <t>Cucsa.251030.1</t>
  </si>
  <si>
    <t>Cucsa.252810.1</t>
  </si>
  <si>
    <t>MSICQIVGNFLLRYNRHLLFSSIINLSFLSLSFSFFSSPHSSFSQFLILFVLSPLSLQPPTMCGGAIISDYVEPNPVVVDNLLWPDLDTTFSDLLGLDLITQTQNYPFNNTTSPNVVDNNIPKQLSQVKKEKVEGNEVGRGEMKKPQKVRKSKYRGIRQRPWGKWAAEIRDPRKGLRVWLGTYNTPEEAARAYDQAAIRIRGKKAKLNFPPPLPSPPLLSVPLSLPPSPPQQQLPTTSTPIDVELKHQISTLESFLGLDPSPPVEPTADLWWVDDLLACQQQNLQL</t>
  </si>
  <si>
    <t>Cucsa.253400.1</t>
  </si>
  <si>
    <t>Cucsa.255320.1</t>
  </si>
  <si>
    <t>Cucsa.255330.1</t>
  </si>
  <si>
    <t>Cucsa.255340.1</t>
  </si>
  <si>
    <t>Cucsa.256230.1</t>
  </si>
  <si>
    <t>Cucsa.258020.1</t>
  </si>
  <si>
    <t>MAAGRETKRSATVSRCISHSQPNKSPARRFVGVRQRPSGRWVAEIKDSSQRVRLWLGTYDTPEEAARAYDEAAIALRGENARTNFVSPATGWSPDSKVSNIGVLKAKLSKNLQSIIARTSEQSKSLKNRVSDRFTFGNIFNFRSYQSATMADLTAIDKAAVQPSIIVPHVETDRSGSWDSSDGEGIRPLGFSSDGSEVAGDX</t>
  </si>
  <si>
    <t>Cucsa.258900.1</t>
  </si>
  <si>
    <t>ETRTVTHKPAAETKLVRISYTDADATDSSSGEDEEPILVRHVKRHVTEIRLLTTDCSKKAPPKSRANPPRNSESHRKFRGVRRRPWGKWAAEIRDPLRRTRVWLGTYDTAEEAAVVYDQAAVRLRGPSALTNFVAETPHSETTLVTYLTPPPPENQSAAAAVSETKESRSICSPTSVLRLEDENWRAIDHYLSEESGLEDEFNWLYDRNSNK</t>
  </si>
  <si>
    <t>Cucsa.259750.1</t>
  </si>
  <si>
    <t>MFRGVRKRNWGKWVSEIREPRKKTRIWLGTYPTPEMAARAHDAAALAIKGRSAFLNFPELAQFLPRPLSRSHKDIQAAAAQAAAATFSAGINAESGGEEAVEESREALFPGSDGGERTEDSTNSTSTVAGDETLFDLPDLFCAAADHNGYRLEEPSFWELI</t>
  </si>
  <si>
    <t>Cucsa.260030.1</t>
  </si>
  <si>
    <t>Cucsa.260040.1</t>
  </si>
  <si>
    <t>MELDHHYKGAAVENGVQFKGVRRRPWGKYAAEIRDPKRNGARTWLGTFETALEAALAYDRAAFKIRGAKAKLNFPHLIDSDSTHSTSASTSSANPPPSPTHAHHQTSADNYAX</t>
  </si>
  <si>
    <t>Cucsa.271180.1</t>
  </si>
  <si>
    <t>FSKPETPLSLGSDTSFSFPLIMADRLNSSTTEPNDTSSAKYKGVRRRKWGKWVSEIRLPNSRDRIWLGSYDKPEKAARAFDAAQFCLRGPQAKFNFPDSPPEIDGGDRLSAQEIQAAAAKYAEEHGEEGVGNHDEGVTVEGGGVWPDNWDMTMDGGWEFGFGGNAMIYGGDISFGVQDENMEKEDFDNNGGNHFCHEPNFLWNFDNH</t>
  </si>
  <si>
    <t>Cucsa.271720.1</t>
  </si>
  <si>
    <t>MARPQKRYRGVRQRHWGSWVSEIRHPLLKTRIWLGTFETAEDAARAYDEAARLMCGPKARTNFPYSPSAIQSSNSRILSSNLTAKLHRCYMASLEISNQGSAEFKSDITAAFPPPASTSSVVEEIIPAVEEVPCAADWMVRSVKIESEFGELKLLEDDHIEQMIEELRYYGSMEFCL</t>
  </si>
  <si>
    <t>Cucsa.283620.1</t>
  </si>
  <si>
    <t>Cucsa.286530.1</t>
  </si>
  <si>
    <t>Cucsa.292670.1</t>
  </si>
  <si>
    <t>MPKCKKFRGVRQRHWGSWVSEIRHPLLKRRIWLGTFETAEEAAKAYDQAAVLISGRNAKTNFPTSSSSNGETINNIVTTAKDSPKGLSEILQAKLKKCCRTPSPSMTCLRLDTENSNIGVWQKRAGQQSTSNWVMTVELGNKKRVSNENESENDNNADSHMMADVASDHQSPVVEVVEVAEIPSELDEEEKMLALQMVEELLYINFDPAEPFEIQQGKDINYL</t>
  </si>
  <si>
    <t>Cucsa.300100.1</t>
  </si>
  <si>
    <t>QTKHIKTFFFSYTNESIALQTQKKAPPPPPAESTPHRFLGVRRRPWGRYAAEIRDPSTKERHWLGTFDTAEDAAIAYDRAARSLRGSLARTNFLYSDSPPPPPPLYSASIHHPNQPPLFLPLLPPTPPSLLHQFPPAGDSLSGIISGDYDASAELPPFPPAISSESVDCDYNNYGVMESQNVGFECFDQSSIGIGSCLGFDSSSDYIYNPMLGSMPTVSDVGAGDFESPAGNFYLPQSSDY</t>
  </si>
  <si>
    <t>Cucsa.302750.1</t>
  </si>
  <si>
    <t>YKSESSSTLSDAGTPPPQTLVNSDEEVILASNRPKRRAGRRIFKETRHPVYRGVRQRNNDKWVCELREPNKKTRIWLGTYPTAEMAARAHDIAALALRGKSACLNFADSAWRFPIPTSDDPTVIREAAARAANECNVGREEDEGGLNQPDTYPDGTDYVDDEAMSNMPMLLANMAEGLLLSPPSFCVNDDVEWDDEAMNDDVSLWNF</t>
  </si>
  <si>
    <t>Cucsa.302760.1</t>
  </si>
  <si>
    <t>Cucsa.303720.1</t>
  </si>
  <si>
    <t>Cucsa.303840.1</t>
  </si>
  <si>
    <t>Cucsa.310360.1</t>
  </si>
  <si>
    <t>Cucsa.312570.1</t>
  </si>
  <si>
    <t>Cucsa.321050.1</t>
  </si>
  <si>
    <t>MEDPLQRFQLHSQSSSSSSDIKNCIKQKASKKVKIGNDDKHPTYRGVRMRQWGKWVSEIREPKKKSRIWLGTFSTPEMAARAHDVAAKTIKGHSAYLNFPELAHRLPRPASSSPKDIRAAAAKAALFNDEQNPGAKSEMNLNCCGSSAVAVKSGGEIDDTFFDLPDLFIDDPNHQIDTFCFSQFVPIDGFDSLFFIIITE</t>
  </si>
  <si>
    <t>Cucsa.321150.1</t>
  </si>
  <si>
    <t>MEFVDLEEAVALENIKLHLLGELSPFPRILPSNDDNLCVSSSDRSVSSGSSSTSNCVLNISDFFNSDEIFQFSPDLMPTQSSSVSSNDDFFGFEMKPNVIDLTTPKSTELVEFEMKPRVFEDFNSRTRYSNSSIEVESKISQVTNSNRKRANLKISLPNKTTQWINFDSAVEKKNRVVVEQRSRDVEAERKVHYRGVRQRPWGKFAAEIRDPTRRGSRVWLGTFETAIEAARAYDRAAFKLRGSKAILNFPLEASNSYSEAVVVGKRRREEEEEVEAVVVKKEKREEEEVKQVGADVSYLKDMPLTPSSWSMVWDGETKGVFNIPPLSPLSPHPAFGFPQLMVV</t>
  </si>
  <si>
    <t>Cucsa.321160.1</t>
  </si>
  <si>
    <t>MYGQINGCESDFVHLETIRRHLLGDSEAFRCGNFSLAGTTSPVFCRSSSFGSLYPCLTENWGDLPLKEDDSEDMVLAGVLRDAVNVGWVPSLETFNFGFSDVKPEPEILSPVNVLPEVKVPSTEVAAALPAVVPAKGKHYRGVRQRPWGKFAAEIRDPAKNGARVWLGTFETAEDAALAYDRAAYRMRGSKALLNFPLRVNSGEPDPVRVTSKRSSPRSSPEPTSSSSSVESGSPKRRKKAEGTAVSPALASPELNQLVVGTIGLQVEADVAKCTSGE</t>
  </si>
  <si>
    <t>Cucsa.334870.1</t>
  </si>
  <si>
    <t>MEIDFQSPEIHRGATASIIKSTKFKGRNRSNNNGNKFVGVRQRPSGRWVAEIKDTTKKIRMWLGTFETAEEAARAYDEAACLLRGSNTRTNFIPQISTNSPIASRIRSLLNTKKTVNRKPPEKPTTSAAVSAGSAVVDPSIKDDGLFEGAYKPDMTNCLEEREVSSCDSCCSESCELGVSLAENGT</t>
  </si>
  <si>
    <t>Cucsa.336890.1</t>
  </si>
  <si>
    <t>Cucsa.338170.1</t>
  </si>
  <si>
    <t>MASSSSDPGFKHEPGACSTAAAGRGTAESSEVVMANDQLLLYRGLKKAKKERGCTAKERISKMPPCAAGKRSSIYRGVTRHRWTGRYEAHLWDKSTWNQNQNKKGKQVYLGAYDEEEAAARAYDLAALKYWGPGTLINFPVTDYTRDLEEMQNVSREEYLASLRRKSSGFSRGISKYRGLSSRWDPSFGRMPGPDYVSSINYGAGDDQATESEFVHNFCIERKIDLTSHIKWWGPNKSRTASAGSKSSEEDKNSCVGEVGSELKALGQTTRPTEPYEMPCLGTSGVKKAASKVSALSILSRSAAYKSLQEKALKLQETNNENDENENKNTVNKIDHGKVVETPTTSHGGGDPSERYGVTFGTSGGLPLQRNMFPLTPFLTAPLLSSYNTVEPLGDPIHWTSLVSVLPTGLSRTAEVTKTETSSTYTLFRPEE</t>
  </si>
  <si>
    <t>Cucsa.342750.1</t>
  </si>
  <si>
    <t>MDRKSRTNNNVAQASSRKGCMRGKGGPDNAACTFKGVRQRTWGKWVAEIREPNRGARLWLGTFDTAHEAALAYDAAARKLYGSEAKLNLPQTTTTSHELPQLEHGGQSPSNNNIIASPSPTX</t>
  </si>
  <si>
    <t>Cucsa.349200.1</t>
  </si>
  <si>
    <t>SDQSGRKRHYRGVRQRPWGKWAAEIRDPKKAARVWLGTFDTAEAAAIAYDNAALRFKGTKAKLNFPERVQANPAEFGFLSPASIAAPPPPTAVSSPSVSLPPPLSHEEAFPGLHQYAQLLSRSESKCYVVTLTRLASSRSFFKSL</t>
  </si>
  <si>
    <t>Cucsa.352470.1</t>
  </si>
  <si>
    <t>Cucsa.359390.1</t>
  </si>
  <si>
    <t>Cucsa.359880.1</t>
  </si>
  <si>
    <t>Cucsa.363830.1</t>
  </si>
  <si>
    <t>MCSLKVANRRGIGSDLAQFPSGGAGDGDGDTGGGGGGGSSSSDDPHRLLYGQRDDGDYYSAVGEVSTIVSTLTNVMSGQAAPDWGYGRGQGFPRGFVSSSSSSSSSTTSASGSSGSELSYVPGMSSYWVGQKRMREEEISVQTQHDFHSASRGFSFIRGFDHHFSQPQSSIPPVKEEVPPPPHTAVSNPAATFAASSMTSNDAVVIGERRRRYRGVRQRPWGKWAAEIRDPHKAARVWLGTFDTAEAAARAYDEAALRFRGNRAKLNFPENVRLIHPPQHIPAAAAPQIAPQQTATFQSQNYRDYIEYSNLLQNPGDILGQPSSLLQQMFYNAHLPPFESSSSPAPAPSMSSVSNSVLFTPTLQQQQMGIFRQPPQNQNQGGSDYFPATSWDDSGGQYPSSSSG</t>
  </si>
  <si>
    <t>Cucsa.364910.1</t>
  </si>
  <si>
    <t>MSSAHSRFKFRERRSVTGITLPPDYAAPRILRIFVTDSDATDTSSSDDDDNDDAHLLRLVRRHINEIRFHDSTHSKPNEIPPTKKFRGVRRRPWGKFAAEIRDPIKRTRIWLGTFDSPEEAAIVYDQAAIRFRGPDALTNIVKPPPRNVPAEEICDSSMEITEDGGGMRCSPTSVLRDEYWRATEVLGDEMELMDNYYRAPRIFVEERSLPETAMFCGGLWEGSVDLDGNFGSFDTNCMEVIGRVDTNNEVKNTX</t>
  </si>
  <si>
    <t>Cucsa.365220.1</t>
  </si>
  <si>
    <t>MVKKELGNDDNHSTSVPTSKKKYKGVRMRSWGSWVSEIRAPNQKTRIWLGSYSTAEAAARAYDAALLCLKGSSANLNFPISSSSFAHFHNFLDDNNVMSPKSIQRVAAEAAANTAFFDGNVQSNMAGSSDVPPLSPLVSSSSSSSSTSNSESFMMSDPSWFNFDEILSPKYVGQMMDWTLFDPPVTDDFYEESDIRLWSFCX</t>
  </si>
  <si>
    <t>Cucsa.365320.1</t>
  </si>
  <si>
    <t>MPEPRLLQLSNQKSFGKKSKSRPEDLKMSRKIRVICNDPDATDSSSSEDEGEIQTKPLKLKRIVREIHLPPFPFHPSKSMDVTTSTPSSSQDSNNGGKNQELKKKRVLAKTLSTRRSASQYRGVRQRKWGKWAAEIRDPFKGARIWLGTYNTAEEASQAYESKRLEFESALAAAPKSSNNIVITSSSSSSEENEEESDSVVSQTSPAAAILEMETSSSVLIKEDEEEMIDTNLINELQVPDLGFVDEGMEINLGLPELDPFFMDDIGQFLDDFSAMDDIQIYGFDDDVPSCLPDCDFDDFGNDDISCWVDEALNVPCS</t>
  </si>
  <si>
    <t>Cucsa.365850.1</t>
  </si>
  <si>
    <t>MCYLKVANQGGGDGDGDRDELEGMFSSSAGELMAMVSALTHVISGGSAAPATVRTAVGTPATGCRKREREEGGESGMIVDSTAVQSFSMPSPAIFLREEGGSSSSNTISVVTAATTAPTMAAAFSGEDRIRRRYRGVRQRPWGKWAAEIRDPQKAARVWLGTFDTAEAAARAYDGAALRFRGSKAKLNFPEFVSVFPPSSLPSATHLASSPVVVPPQDAIGNYLQYSRLLPNSRETSSQPVPAFERVLCNSPLVNPSSLVSSSGVSNFPFPLSEQQVRHYLPPENQSQGNGGSSMPFPTGFSYRPPANG</t>
  </si>
  <si>
    <t>Cucsa.367300.1</t>
  </si>
  <si>
    <t>Cucsa.372760.1</t>
  </si>
  <si>
    <t>Cucsa.378450.1</t>
  </si>
  <si>
    <t>Cucsa.378470.1</t>
  </si>
  <si>
    <t>FRSFPTGLHSLPLPFTHFPISINAFPSLHHLLHSPFMASSSGRHPVYRGVRRRNTGKWVSEIREPRKPNRIWLGTFPTAEMAAVAYDVAALALKGQDAELNFPNSASSLPIPASRSPSDIQAAAASAAAALGAAAAAMEARNNISSRRGSHSEDVMYGARYGQEYELGNQFMDEDLIFDMPNVLMNMAEGMLLSPPRFNNHGGDDNRDFGTDQNLWNFP</t>
  </si>
  <si>
    <t>Cucsa.383680.1</t>
  </si>
  <si>
    <t>Cucsa.388530.1</t>
  </si>
  <si>
    <t>SFISGEETSFDFNYLNDMLFDDMVFAEETMSSSDSSSCSSPIELQVKEEVVEVEVEEGSVCDEVVVEEDQSHKEERVYRGVRRRPWGKYAAEIRDSTRQGVRVWLGTFDSAEAAALAYDQAAFCMRGGLATLNFPIEVVRESLREMKYRWEVGSSPVLALKRRHSIQRKRMAEVEKMEKKMMKKKKKSVVVFEDLGVEYLEELLSLTS</t>
  </si>
  <si>
    <t>Cucsa.388540.1</t>
  </si>
  <si>
    <t>MEGKRTGNEGKRSTNESRYRGIRRRPWGKFAAEIRDPSRNGARLWLGTFDTAEEAARAYDQAAYAFRGHLAILNFPNEYQSGNPNFGAGYGSSAASGSSSTTTISFGGNYSGNNASRGSGEVIEFEYLDNELLEELLQSEGEGREEN</t>
  </si>
  <si>
    <t>Cucsa.394520.1</t>
  </si>
  <si>
    <t>MRYRGVRRRPWGRYAAEIRDPQSKERRWLGTFDTAEEAARAYDCAARSMRGLKARTNFVYPSSPPAPHSLSSDDYLIPRFNFPPKHSLPRLNSSNWPLFSTPNRGPDFLWSGHAQRINTASPTLDMLLLRDFLNFPSSNYNHSSKPSYSINTTTNNNSTTKITPPPPPPENYSSEFLPKDSPDSGLLEE</t>
  </si>
  <si>
    <t>Cucsa.395960.1</t>
  </si>
  <si>
    <t>Cucsa.142990.1</t>
  </si>
  <si>
    <t>MEDEASSSLLSHIKNPILAEEVSDSNFTYYAIPEAKRPRLDNDLNDVMAVGKFKGVVPQQNGRWGAQIYANHQRIWLGTFKTEKDAAMAYDSASIKLRTRDSHRNFPWTRRTIEEPNFQIKFSTDAVLSMIKDGSYYSKFSAYLRTRSQIHDTNIQNPKKIDNGDGDSLFSCSHLFQKELTPSDVGKLNRLVIPKKYAVKHFPYISESAEENGDDIEIVFYDTSMKIWKFRYCYWRSSQSFVFTRGWNRFVKEKKLKANDIITFYTYESCGREENGGSLNFID</t>
  </si>
  <si>
    <t>Cucsa.147340.1</t>
  </si>
  <si>
    <t>MDASSIDESTASDSTSISPVTPLLFHSSPSATAEAESRKLPSSRFKGVVPQPNGRWGAQIYEKHQRVWLGTFNEENDAAKAYDIAALRFRGRDAVTNFKPSLNHDHDNALEADFLNSHSKLEIVDMLRKHTYNEELQQSKRQQRGAMAVDSGSFPHYPGSDSNREVLFEKTVTPSDVGKLNRLVIPKQHAEKNFPMEEGVVSGKGMLLNFEDMGGKVWRFRYSYWNSSQSYVLTKGWSRFVKDNTLRAGDVVRFLRSTGPDKQLYIHANPISAPGINPVHVVKLFGVNILQLP</t>
  </si>
  <si>
    <t>Cucsa.283870.1</t>
  </si>
  <si>
    <t>MDGICIDETTSTESKSPPPDTSLCRVGSGVTSVVLDSDSSGGGVEAESRKLPSSRYKGVVPQPNGRWGAQIYEKHQRVWLGTFNEEDEAARAYDVAAQRFRGRDAVTNFKPLTHGGGEEDDIVSAFLNSHSKAEIVDMLRKHTYLDELHQSKRNAGLSGSDRKQNRFLSGSDDDPETARELLFEKAVTPSDVGKLNRLVIPKQHAEKNFPLQTGSTASSKGLLLNFEDGGGKVWRFRYSYWNSSQSYVLTKGWSRFVKEKNLKAGDIVSFLKSTGQDKQLYIEWKARKPSTTTGSAINPVQTFRLFGVDIIKNEVERKEREKIINCKKERNF</t>
  </si>
  <si>
    <t>Cucsa.350980.1</t>
  </si>
  <si>
    <t>Total number</t>
    <phoneticPr fontId="1" type="noConversion"/>
  </si>
  <si>
    <t>evm.model.Chr1.1769</t>
  </si>
  <si>
    <t>MTKSTAQQVQIREANGNNVVMKTKTKRTRRSVPRDSPPQRSSIYRGVTRHRWTGRYEAHLWDKNCWNESQNKKGRQGAYDDEEAAAHAYDLAALKYWGQETILNFPLTTYQKELKEMEGQSREEYIGSLRRKSSGFSRGVSKYRGVARHHHNGRWEARIGRVFGNKYLYLGTYATQEEAATAYDIAAIEYRGLNAVTNFDLSRYIKWLKPSNDVVYDNNRILTVDSILPSPKQELDLGLFPPDQNQSSTDSATPEPIALPPSRRSTTSTTTTTTTSALGLLLQSSKFKEMMEMNSAAECPSTPSSSEQLERRRCLFPDDVQTFFACETSGSYCYGEADDAMFSDFNSFVPPPLSHYDFAD</t>
  </si>
  <si>
    <t>evm.model.Chr2.1413</t>
  </si>
  <si>
    <t>MWDLNDSPDHGGTDEFEVLSSIDGDDDRGKWIGSINSNSSSSVVVMEDGSDADEASVGEGEPLLRRNNFSVTHPPATRQFFPMEDSDVEASSAAVGGSTTFPPARWVGVKFCQTEPIAAVRPVAVLQPIKKSRRGPRSRSSQYRGVTFYRRTGRWESHIWDCGKQVYLGGFDTAHAAARAYDRAAIKFRGTEADINFSIEDYEDDLQQMGNLTKEEFVHVLRRQSTGYPRGSSKFRGVTLHKCGRWEARMGQFLGKKYVYLGLFDSEIEAARAYDKAAIKCNGKEAVTNFDPSIYEDELSTTESPSTEVLEQNLDLRLGNSSSKKHTLSFGNHCTNVTPNIDLQISNESNPQESNISENDNVICHTLLQTEKMQFRSEMIVRSPPSVETTKHGCLETLHNYSPHINQSNSQIHLLRSSNEEGLGGSDEVSLSLSEGHQWQQQSGGSQQFANAAASSGFPQLQFSTPKNWLQKNNGCFFLQRPS</t>
  </si>
  <si>
    <t>evm.model.Chr2.1827</t>
  </si>
  <si>
    <t>evm.model.Chr2.786</t>
  </si>
  <si>
    <t>MGSINWLGFSLSPQHQPSDHAHAAAATAPFTSDQISPSDVSAVCFDNLPSSYAVYEHSQDWNNMKGLGSTQSSDFSALIESQHQPKLENFLGHHSFTDHDHDHATAAVYTNASANYIFQNSSLDLPSEAAGCGGGRPSAGDGNANNTTSIGLSMIKTWLRNQPAPPQAVAKGGGDHDGSAVGISNHLTTAHTLSLSMNTGPPPPSQSSSGSAALPLLTASGGESSSSDNKQGKSSGASIDAENGAVEAAPRKSVDTFGQRTSIYRGVTRHRWTGRYEAHLWDNSCRREGQTRKGRQVYLGGYDKEEKAARAYDLAALKYWGTTTTTNFPISDYEKELEDMKHMTRQEFVASLRRKSSGFSRGASIYRGVTRHHQHGRWQARIGRVAGNKDLYLGTFGTQEEAAEAYDIAAIKFRGLNAVTNFDMSRYDVKAILESNTLPIGGAAKRLKDIHHSDIPLDPQRAEDNITSHLSDGIINITSTTTPYSGGGWPTIAFHHHHPYAFHYPYATPQQRMWCKQEQDATAIAADNFFPHGGAMDSMDHSSGSYSSANGDGYNGNFLIPMGAEGSSSNNGGLGDIGEVNLFGGCSNVDDPFHATRTSNLYNYHNSSHQLQPPPPPSGLQGSNCNNWLPPARSVCQGGAPPPFTIWNDT</t>
  </si>
  <si>
    <t>evm.model.Chr3.2846</t>
  </si>
  <si>
    <t>MTKTTPTPTPTADEQPNTAAFPHLMPLRSDGTLCISAPHDWRSYENEEESPKLEDFLGNCYSNSLGNDQSHSNNAAGFIQPNNNSNNNEDDDNYNYQADQSLTPNNTNAIDKSWLGPTSQNGCGSFQSLSLGMSPANSQSDIASFTSPPSPSPPHMAADSRKRPMAVAKAFIKEPVPRKSIDTFGQRTSQYRGVTRHRWTGRYEAHLWDNSCRKEGQTRKGRQGGYDKEEKAARAYDLAALKYWGSTTHINFPLSTYESELDEMKNMTRQEFVANLRRKSSGFSRGASMYRGVTRHHQHGRWQARIGRVAGNKDLYLGTFSTQEEAAEAYDIAAIKFRGTSAVTNFDISRYDVKRICSSSTLIAGDLAKRSPLKDGTPSATEDYTTCASPSSSSQPLLAITDGSAESHHELANMVWCDNAVADDVNQHHENVAKMDNDLSLMGSSNRTIDPSTKCSPVQNNEEFGIGVGGGEYSQGYFSMQEEKYEEGDQNRQMSVTLGHHHAPMFALWNQ</t>
  </si>
  <si>
    <t>evm.model.Chr3.3234</t>
  </si>
  <si>
    <t>MLDLNLEVVSSESASDSVEMVTDRFLQFPANRMESAGSFNSSSIVNGDLSASTTGDEDSSSNADEAFPFAFGKDYADQESLTAKSLCVFDDHRDQTMVLFPLTGGLSSGSSPLKRWPEVSPSEFGYCGGAPDRRITAPPTQQQRKNRRGPRSRSSQYRGVTFYRRTGRWESHIWDCGKQVYLGGFDTAHAAARAYDRAAIKFRGIDADINFNVCDYDEDIKQMSNFTKEEFVHILRRHSTGFSRGSSKYRGVTLHKCGRWEARMGQFLGKKYIYLGLFDSEIEAARAYDKAALRCNGKEAVTNFEPSSYVAEMASENDIGENNQIIDLNLGIAPPNLSDARNESIGMFGNGIHHSSQEVLVDRRAMPENSVSTAIRSSQPYSSAVPSNYHSSWNVSNSSFFPVSRERATEMRMGVGSWEWQIHGHPSGTTSVPLFSAAASSGFPSSSSSSSSSSTAVSSASQAVGEIHFPAIFYCRS</t>
  </si>
  <si>
    <t>evm.model.Chr3.3857</t>
  </si>
  <si>
    <t>evm.model.Chr3.679</t>
  </si>
  <si>
    <t>MAPATNWLSFSLSPIEMLRSSDSPFLPFDSSSSSPSPHYLLDNFYHGWSNNNAANSHSKSSQLFFNNQEEEAAAAAVKDDQTTIFLHPQTQTHHHHHHHHHHQPKLEDFLGDSSPMVRYSDSQTDTQDSSLTHIYDHASAPYFPHDQQDLKTIAAFQAFSANSGSEVDDSASIPTTHIPSAHSIDSSLTNNDFPSFSPGALSLAVAQSSDTAPAPVVVAVDSDSSKKIADTFGQRTSIYRGVTRHRWTGRYEAHLWDNSCRREGQARKGRQGGYDKEEKAARAYDLAALKYWGPTATTNFPVSNYAKELEEMKQVTRQEFIASLRRKSSGFSRGASIYRGVTRHHQQGRWQARIGRVAGNKDLYLGTFATEEEAAEAYDIAAIKFRGLNAVTNFEMSRYDVEAIAKSALPIGGAAKRLKLCLESDQKPIPNHDQATQCSSGSNNINFGTAMQAVPPIPCGIPYDTAAVLYHHNYFHHLQPNAIGSSESTSPGIAVPGTVGPQAAEFFVWPHQSY</t>
  </si>
  <si>
    <t>evm.model.Chr4.1377</t>
  </si>
  <si>
    <t>MISRNGSSNIPTWIEEEEGRRRKRKKRIMGSMNSNNWLSFPLSPTNPSLPPHLQTTTHHSHHFSLGNLENDHNMDIPFQTHEWNLISNQSGGEVPKIADFLGVSKAENETDLIGFNEIHHQSNDTDYLFPITRLVPLHQQQQQQQQQTLTPPPPPSNINLDSSSSSNFDLQDNSNCLQSLTLSMGSGKPSTCETTSTPDNNTTSNNSNNNSNTTLDVTPRRTLDTFGQRTSIYRGVTRHRWTGRYEAHLWDNSCRREGQSRKGRQGVCGYDKEEKAARAYDLAALKYWGTSTTTNFPISNYEKEVEEMKHMTRQEFVAAIRRKSSGFSRGASMYRGVTRHHQHGRWQARIGRVAGNKDLYLGTFSTEEEAAEAYDIAAIKFRGLNAVTNFDMSRYDVKSILESNTLPIGGGAAKRLKEAQAVESSRKRDEMIALGSSSSSSSCFQYGTSSSSTTNSSHYPNLLQQPNLNIDHHHLQTQPLLSLQNHHDISHYSTHHPSSFHNPSSSYIHHSSDHSSYPNNNNNHPFYGAGYLHNHPALLHGMINMSGGGGGAGAGGGGGGGGASSLDTNNNTNALSHFESNSHGGGGYLGNAFGIGSASGSTAEEYALVKVDYDMPNSGGYGGWTGDSVQGSNAGVFSMWND</t>
  </si>
  <si>
    <t>evm.model.Chr4.1399</t>
  </si>
  <si>
    <t>MLDLNLCILPGEFTSDGTGLHPFNLSPSGVESPISSSVHNADHSNVNGDDDSSSNAVCGFTFSFSILNNSNDDQRDRTAQFPVAGGFSSDVYSQRKWADSDFVRATNGIVVQKSAHPAKKGRRGPKSRSSQYRGVTYYRRTGRWESHIWDSGKQVYLGGFDTAHSAARAYDRAAIKFRGVHADINFNISDYNEEIKQMGNFSKEEFVHILRRQSTGFSRGSSKYRGVTLHKCGRWEARMGQFLGKKYVYLGLFDSEIEAARAYDKAAIKYNGREAVTNFDQSSYEMELAFESENQDMGDIDLNLGIAPPCPSEDQKDNLNGCAPSNLCNLNKSNSERSEFIMLAEKHASMAIRANPSFLSPPNFFPTYQERAMEKKMEVESLPNCCWRPISVPYGGATSVPFFSTAASSGFPSNSPAAVVPPPSPRHLLPLPPFLHHHIPPSIPATNTVTHFYCKT</t>
  </si>
  <si>
    <t>evm.model.Chr4.2490</t>
  </si>
  <si>
    <t>MAMEASSEPQQHSHYHHRGQVTSAVAVSNTMSNSFLASHHYNGDFLSVVPLKSDGSLCIMDSINTSQPQDILPNISPKLEDFLGGATHGKETTALSLDSIYYDQNAEVGSERQHSLNLLNQQEQQQHILFHSQRCYSAMYQYPAENPDNESHIASYCSEIRQDMEQRINGCCFGGMNCQDLKPLSLSMSPGSQSSCVTTPSQISQPGPSTMEIKKRALASQKQPVHRKSIDTFGQRTSQYRGVTRHRWTGRYEAHLWDNSCKKEGQTRKGRQVYLGGYDMEEKAARAYDLAALKYWGSSTHLNFPLKNYELEIEEMKNMNRQEYVAHLRRKSSGFSRGASIYRGVTRHHQHGRWQARIGRVAGNKDLYLGTFGTQEEAAEAYDIAAIKFRGANAVTNFDTSRYDVERIIASSSLLSGEFARRKKEHKPTNTIERKEPKQNVTQTDEGLEMSTNLDWRAVFHDNLLLNPSASVESIDQKSMTSSRYVNHVIGVVETESSNQEIVNDSRKYKTHFSNASSVVSSLSSSRETSPDKSNGSSSVLFAKSPFGSNGSNWLPSPQMRLAPISLPVWNDA</t>
  </si>
  <si>
    <t>evm.model.Chr5.2560</t>
  </si>
  <si>
    <t>MRISSSSSSSSSSSSSCVGSDSGIHNNNNLTPAPQSEKTRAKRRRRNQDETKCQIHNHNANETNNPAAAASASASASSARRSSIYRGVTRHRWTGRFEAHLWDKSSWNNIQNKKGRQVYLGAYDNEEAAARTYDLAALKYWGPGTTLNFPVESYTNEMEEMRKVTKEEYLASLRRRSSGFSRGVSKYRGVARHHHNGRWEARIGRVFGSKYLYLGTYNTQEEAAAAYDMAAIEYRGANAVTNFDISNYIGRLENKSSLLQEEATQQTDDPNYSPVSSEGEVVQQQQQDQQQQQQQQQTTFSSPPDLHFSIENNPAMVIMDEPPTQDDHDLHWSFLDTGLFVQVPDLPLEKSSELADLYFDEIGFEDDIGMMFEASLENNNCEANNNNNNSSNSNKNNNNNNNNVGKMEVNCSEKIRLFSTTTSPSSSSITTSVSCEFRV</t>
  </si>
  <si>
    <t>evm.model.Chr6.2266</t>
  </si>
  <si>
    <t>MELGVVNSELCSLKSDSMAAVKGVKRRRRNASSSSPTVGGGGDGQPHKLMPNQSTATKRSSKFRGVSRHRWTGRFEAHLWDKGSWNPTQRKKGKQGAYDEEESAARAYDLAALKYWGTSTFTNFSISDYENEIKIMKTVTKEEYLASLRRRSSGFSRGVSRYRGVARHHHNGRWEARIGRVFGNKYLYLGTYSTQEEAARAYDIAAIEYRGINAVTNFDLSTYIRWLKPQTNPNPKQQLCPPISSSLFPIDYNTNNTLKSSNNDLHFPIFQSINNDDNNVIIPTNPQTSPRTALGLLLKSSLFKHLVEKNIVNVNEEEDPKDNEVRGLLDFVDDSNINPYFNLHYPCQGTTNLSLSTTPFHFSTLV</t>
  </si>
  <si>
    <t>evm.model.Chr6.2954</t>
  </si>
  <si>
    <t>MWDLNDWPDVREEDECSSAKTSIEGEGDEEKGKRVGSLSNSSSSAVVMEEEEVEVEGGSDEEEPTPMVTHQFFPLEETEIPTPLPHASAPPATAPAFPRAHWVGVKFAHPDPLAALPNNSLTPTDLSHPIKKSRRGPRSRSSQYRGVTFYRRTGRWESHIWDCGKQVYLGGFDTAHAAARAYDRAAIKFRGVEADINFSIEDYEDDLKQMGNLTKEEFVHVLRRQSTGFPRGSSKYRGVTLHKCGRWEARMGQFLGKKYVYLGLFDTEIEAARAYDKAAIKCNGKEAVTNFDPSIYENELNPTTESSSNLGDHSLDLSLGNSSSKQNDSSNNGSIGPQHHSSSSSSADWQRNHGFRPLQLNLENGGGGNKNYNNNVERRNRYLESETMQLLSQTHIQSPAQFSRPHTVGGAPDHHPHSQILLHNHNNQTFNYQIEFSGSSNGHGGRIVGSDLTLSLNDHLQSGPSQVLASAAASSGFAPQIRPSKNWLHNNGFHCLMRPS</t>
  </si>
  <si>
    <t>evm.model.Chr6.3042</t>
  </si>
  <si>
    <t>evm.model.Chr7.1958</t>
  </si>
  <si>
    <t>MAKISNPSHNNSISTTTDHDPHSSSSSSSSSILHSQRKVLTKRTRKSTPRDSPAQRSSVYRGVTRHRWTGRFEAHLWDKNCWNEGQNKKGRQVYLGAYDDEDAAAHAYDLAALKYWGTETVLNFPLLTYQDELKEMEGQSREEYIGYLRRKSSGFSRGVSKYRGVARHHHNGRWEARIGRVFGNKYLYLGTYATQEEAATAYDKAAIEYRGLNAVTNFDLSRYIKCLRPGEQDIPNTNRPPNPNAGETPSEFDPNSLLGFTFPSQCSSSGQPSIEPLPEVGDGDCSSSSTAIQLLLHSSKFKDIIERTSTAETPSESDRPRRCFPDDIQTYFDCTQDSGDFAEGDDSIFGYLNSFLPSSVFHCELDA</t>
  </si>
  <si>
    <t>evm.model.Chr1.1202</t>
  </si>
  <si>
    <t>MASTREGHYRGVRKRPWGRYAAEIRDPWKKTRVWLGTFDTPEEAALAYDGAARSLRGSKAKTNFPPPLPGLSLDLNIIKVVVNGKNFICSSSSSSPSPSPSSTRFLLGDFLRHGVRNDICNLNVDASPVLVDSSASGSSTASASFIGHVRRGLPFDLNEPPPVWL</t>
  </si>
  <si>
    <t>evm.model.Chr1.1205</t>
  </si>
  <si>
    <t>evm.model.Chr1.1862</t>
  </si>
  <si>
    <t>MPKCKKFRGVRQRHWGSWVSEIRHPLLKRRIWLGTFETAEEAAKAYDQAAVLMSGRNAKTNFPTSSSSNGETINNIVTTAKDSPKGLSEILQAKLKKCCRTPSPSMTCLRLDTENSNIGVWQKRAGQQSTSNWVMTVELGNKKRVSNENESENDNNADSHMMADVASDHQSPVVEVVEVAEIPSELDEEEKMLALQMVEELLYINFDPAEPFEIQQGKDINYL</t>
  </si>
  <si>
    <t>evm.model.Chr1.1883</t>
  </si>
  <si>
    <t>evm.model.Chr1.2002</t>
  </si>
  <si>
    <t>MNNSSSSSSSSPPSSSNWLAFSLSNHPDSLSLFHPNPNPNPNPNPIPTDLSIFSPTVPKLEHFLRPPPPSHYSPHHSQICDSDLKTIAASFLRGPPTSHFPDQHFQHLHAPPPPPPTQPDTPPPPPPKQAVSTRHRRRRLLNPIPLRPLPLRRLLILLANALLFTVVSLGIDGLDDMKPIYGIIVAEEKVRVEKEDKSSKRTQIRQGVCLGGYDKEEKAARAYDLAALKYWGPTTTTNFPVSNYEKELEDMKNMTRQEFVASLRRRSSGFSRGASIYRGVTRHHQHGRWQARIGRVAGNKDLYLGTFSTQEEAAEAYDIAAIKFRGLNAVTNFDISRYDVKSIASSNLPIGGMSGAKSKTTSDSAASDGGSRSTDERDVHHSPPSSSTSTFISSSSQPNNNSSSTLSFTMPIKQDPSDQYWSILSYNPDAFNANLPKPDDNNVPVPLFQQPESTMFPAITELGSSGSGMTEGGMYVQQQQQYGTPMAFAKASFFQTPIFGME</t>
  </si>
  <si>
    <t>evm.model.Chr1.2838</t>
  </si>
  <si>
    <t>MTKPSSAAAALDTSDSRYKGVRRRKWGKWVSEIRLPNSRERIWLGSYDSAEKAARAFDAALFCLRGRSARFNFPQNPPEIPDATLLSRSEIQSVAAQFANSDPIPSSEFHRPTTTDSPSPSLVSEMTTSVIECDERSLFLDLHTAMGSDNYGTDFGLFPEYNSFYNELFINSSSSSSTIPCYDYGDEIFEATHQDDSSYLWNF</t>
  </si>
  <si>
    <t>evm.model.Chr1.338</t>
  </si>
  <si>
    <t>evm.model.Chr1.6</t>
  </si>
  <si>
    <t>MNVKSIQVGKGKGAPRRRYIKEREKLKVDPKRGKRALCSDESEEENPFPIYSARSEYDTSAMVSALTQVITSGSGSGSGSSRSLSVVEEPAASARGDNEEGVKRESRHYRGVRQRPWGKWAAEIRDPKKAARVWLGTFDTAEAAALAYDEAALRFKGTKAKLNFPERLTTPPSYPYAPYHHQDDYQNHRF</t>
  </si>
  <si>
    <t>evm.model.Chr1.661</t>
  </si>
  <si>
    <t>MYGKEEKKMKQLKEGKSISMRKVRVLFHDPDATDYSSDEDEHVSQGAKKIVWEISFPGIHRKPTEVSSQKERADGVKFRAKTEVKESSRRTQRSSSMYKGVRRRKWGKYAAEIRDPFRGRRLWLGTYNTAEEAAVAYQRKKHEFESMQSMENYGSELSGGKFEEKKIKSLVDDTAESEEIIAMFSHPSPSSVLDLCTGSLSSNGLKNVIEEFKVDQTREHTITKKSKPVQDGVENMLEYICKDEQHISNILEEAPMSSMRMPIPPLGGREMDFQVLEDNAMICNDFDQLSNDMNYIDNCTLYNIDNSLGAIDLPPMDIEFDKEFSWFDETLSISCM</t>
  </si>
  <si>
    <t>evm.model.Chr2.1046</t>
  </si>
  <si>
    <t>MNSSFFHSQNSDLSPESSFSSFESLRWEGFQINDHSLPFNQNDSDEMLLHSLISEAYVDPQENSPRQGPIKDEEVDSLGEEDPHKRKSYRGVRRRPWGKYAAEIRDSTRNGVRVWLGTFDSAEAAALAYDQAAFSMRGSAAVLNFPVERVQESLKEMEMINSAGEGGDGGSPVVALKRKHSMRKKFTRRKSKEIDRIGKTENNVVVLEDLGSDYLEELLESSENLRPW</t>
  </si>
  <si>
    <t>evm.model.Chr2.1047</t>
  </si>
  <si>
    <t>evm.model.Chr2.1176</t>
  </si>
  <si>
    <t>evm.model.Chr2.1415</t>
  </si>
  <si>
    <t>evm.model.Chr2.1525</t>
  </si>
  <si>
    <t>evm.model.Chr2.1583</t>
  </si>
  <si>
    <t>MAALMDLYGCREFQSDPFGGELMEAIEPFMKVASPSYFPSSFPDFSFSSSSSSSSSSIPTESTSYPSDCSPPLTHLFSDGFSGQDFNGVEQSPSIGLNYLTPFQIQQIQSQFGLHTQIQPVWGQINNQVVRNQSNTAGNLLGPRGIPMKHVGSPPKSTKLYRGVRQRHWGKWVAEIRLPRNRTRLWLGTFDTAEEAALAYDKAAYKLRGDFARLNFPHLKHHGSSVGGDFGEYKPLHSAVDAKLEAICQTLAESQTKGKSDRRKSKSSGSSTIASGSQAPTVIDSDDDLKPADAGSSGSEVCCKAENSSSPVSAESDESGGSSPLSDLTFQDSTDSAWEQTTESCLLQKYPSEIDWASIFTN</t>
  </si>
  <si>
    <t>evm.model.Chr2.171</t>
  </si>
  <si>
    <t>MVPSKKFRGVRQRHWGSWVSEIRHPLLKRRVWLGTFETAEEAARAYDQAAVLMSGRNAKTNFPMSQTAVSEFGKPDDNMINNIISPSSPKGLSEILHAKLRKCSKVPSPSMTCLRLDTENSHIGVWQKRAGQRSDSSWVMTVHLGKTNSSSSSSSSTTAGGGLEDGDGGRVKRNKKSGCFSGLMSSSPEGSGGGSCQMRKLEMDDEEERIALQMIEELLSRNYGNPSEIIQLQDHHQGEEPTFLPSLI</t>
  </si>
  <si>
    <t>evm.model.Chr2.1728</t>
  </si>
  <si>
    <t>MEADSFRRVNGLAIDNNNNTNNPFLDYQIKCNNPTTPTPTAATTTTTTTTTTTATAGTSLKRTLRDHNSSSGTMRYRGVRRRPWGRYAAEIRDPQSKERRWLGTFDTAEEAARAYDCAARSMRGLKARTNFVYPSSPPAPHSLSSDDYLIPRFNFPPKHSLPRLNSSNWPLFSTPNRGPDFLWSGHAQRINTASPTLDMLLLRDFLNFPSSNYNHSSKPSYSINTTTTTTNNNNSTTKITPPPPPPENYSSEFLPKDSPDSGLLEEVIHGFFPKSHDSNTNNSDDYFNNNDENKNANLSGQHLDLLDYQLADDSFNNNNNTTLINQDIPDHGRLFGDAHNLILDDIFQCPELLNPFPPKLQNA</t>
  </si>
  <si>
    <t>evm.model.Chr2.1885</t>
  </si>
  <si>
    <t>evm.model.Chr2.2040</t>
  </si>
  <si>
    <t>evm.model.Chr2.2216</t>
  </si>
  <si>
    <t>MSSSKEQSPSSETESSSSSSSDSNKKPKRINSNSNSKLAVYRGVRMRNWGKWVSEIREPRKKSRIWLGTFPSPEMAARAHDVAALSIKGNSAILNFPDLVHLLPRPVSLAPRDVQAAAAKAAHMHNLSSNANTNNHNTNSNSSSAFSDELSEIVELPALGTSYDEGVGVGGEFVFVESELESAAWLYPPPWVQSLEEDYDDGDGDGDCGKLGMGFVSNGFKGFLFDY</t>
  </si>
  <si>
    <t>evm.model.Chr2.2365</t>
  </si>
  <si>
    <t>evm.model.Chr2.2366</t>
  </si>
  <si>
    <t>evm.model.Chr2.2439</t>
  </si>
  <si>
    <t>evm.model.Chr2.914</t>
  </si>
  <si>
    <t>MEDHFQFIEQQKPIIQKDFSSSSLQQFVSGSYFYGDPTLWGSILRPPRSQNCGFNGNIDQSKSPSSSSSSSTPNSPSSTSSSLFSTEKSEISGGNLIDNIHGIESNLHPNGQAFVPLNFLETFPKQESESLSPSPPLFQSRIDSTNLTLFLQEPTIVDPSPQNPFQIHAQTGLQWLKNTQNQNRSAAIVAGAANNYSDFWLGATKTQPMKQIGRKQGNQKTESSAVGKLFRGVRQRHWGKWVAEIRLPRNRTRVWLGTFDTAVEAAVAYDTAAYMLRGEFAHLNFPDQKHRLKSNSLNRTTAALLEAKLQAITQGNSGRKKSVAGTVSTIDCSEKELLEGDSKVLDMRKKASENVCGGSETGEMKRNEDGNLEIEQHVQLSRMPSLDMDMIWDALLVSDS</t>
  </si>
  <si>
    <t>evm.model.Chr2.93</t>
  </si>
  <si>
    <t>evm.model.Chr3.1106</t>
  </si>
  <si>
    <t>evm.model.Chr3.1198</t>
  </si>
  <si>
    <t>evm.model.Chr3.1199</t>
  </si>
  <si>
    <t>evm.model.Chr3.1200</t>
  </si>
  <si>
    <t>evm.model.Chr3.1402</t>
  </si>
  <si>
    <t>evm.model.Chr3.1460</t>
  </si>
  <si>
    <t>evm.model.Chr3.1638</t>
  </si>
  <si>
    <t>evm.model.Chr3.1639</t>
  </si>
  <si>
    <t>evm.model.Chr3.2166</t>
  </si>
  <si>
    <t>evm.model.Chr3.2216</t>
  </si>
  <si>
    <t>evm.model.Chr3.2345</t>
  </si>
  <si>
    <t>evm.model.Chr3.241</t>
  </si>
  <si>
    <t>MMYGQINGCESDFVHLETIRRHLLGDSEAFRCGNFSLAGTTSPVFCRSSSFGSLYPCLTENWGDLPLKEDDSEDMVLAGVLRDAVNVGWVPSLETFNFGFSDVKPEPEILSPVNVLPEVKVPSTEVAAALPAVVPAKGKHYRGVRQRPWGKFAAEIRDPAKNGARVWLGTFETAEDAALAYDRAAYRMRGSKALLNFPLRVNSGEPDPVRVTSKRSSPRSSPEPTSSSSSVESGSPKRRKKAEGTAVSPALASPELNQLVVGTIGLQVEADVAKCKSGE</t>
  </si>
  <si>
    <t>evm.model.Chr3.242</t>
  </si>
  <si>
    <t>evm.model.Chr3.252</t>
  </si>
  <si>
    <t>evm.model.Chr3.2716</t>
  </si>
  <si>
    <t>MVSLRRRKLLGLYSVLKFSENLTAEDHVHCTSFVRVYPICSDKVNKIEENPTANIEPESSGVSVLDTSKEQIDTTNDEPIADPPVKRRKRHRRKHFPDESFLMRGVYFKNMKWQAAIKVDKKQIHLGTVGSQEEAAHLYDRAAFMCGREPNFELPEEEKQELRKFNWDEFLAMTRNTITNRKQKRLSPESKKSELSSPGNDDSNKRHDKFIDPSFLEDVEPVASTS</t>
  </si>
  <si>
    <t>evm.model.Chr3.2806</t>
  </si>
  <si>
    <t>evm.model.Chr3.3372</t>
  </si>
  <si>
    <t>evm.model.Chr3.3373</t>
  </si>
  <si>
    <t>evm.model.Chr3.363</t>
  </si>
  <si>
    <t>MASTSSKRHDHYKGIRCRGGKWVSEIREPRKTNRIWLGTYPTPEMAAAAYDVAALALKGCNAVLNFPNSVAFYPVPASTSPTDIRIAAAAAAASKKVDDQGENSYHNSHYQSPPTDEFVDEEALFGMPNLLHDMAEGMLLSPPRMNSSPSRHDYYSWNSSGDGNLWSYH</t>
  </si>
  <si>
    <t>evm.model.Chr3.3634</t>
  </si>
  <si>
    <t>evm.model.Chr3.3767</t>
  </si>
  <si>
    <t>MASSSSDPGFKHEPGACSTAAAGRGTAESSEVVMANDQLLLYRGLKKAKKERGCTAKERISKMPPCAAGKRSSIYRGVTRHRWTGRYEAHLWDKSTWNQNQNKKGKQVYLGAYDEEEAAARAYDLAALKYWGPGTLINFPVTDYTRDLEEMQNVSREEYLASLRRKSSGFSRGISKYRGLSSRWDPSFGRMPGPDYVSSINYGAGDDQATESEFVHNFCIERKIDLTSHIKWWGPNKSRTASAGSKSSEEDKNSCVGEVGSELKALGQTTRPTEPYEMPCLGTSGVKKAASKVSALSILSRSAAYKSLQEKALKLQETNENDENENKNTVNKIDHGKVVETPTTSHGGGDPSERYGVTFGTSGGLPLQRNMFPLTPFLTAPLLSSYNTVEPLGDPIHWTSLVSVLPTGLSRTAEVTKTETSSTYTLFRPEE</t>
  </si>
  <si>
    <t>evm.model.Chr3.4227</t>
  </si>
  <si>
    <t>MDRKSRTNNNVAQASSRKGCMRGKGGPDNAACTFKGVRQRTWGKWVAEIREPNRGARLWLGTFDTAHEAALAYDAAARKLYGSEAKLNLPQTTTTSHELPQLEHGGQSPSNNNIIASPSPTGTTTTMSSSPIERIGGLWENENVNFDESIWREAVMSLDFPIIENDQGIFFDGAGSWDALQWCM</t>
  </si>
  <si>
    <t>evm.model.Chr3.4312</t>
  </si>
  <si>
    <t>evm.model.Chr3.4525</t>
  </si>
  <si>
    <t>MSPTNHQSQISSTNNDHTQPNPPSSTTTNNNKRVRPSDSIYRGVRMRAWGKWVSEIREPRKKSRIWLGTFPTPEMAARAHDVAALSIKGNSAILNFPELAHSLPRPVSFAPRDIQAAAAKAAHMDFNFHYSSTSSSSVSTSLSPSSPEDDEDGHELSEIVKLPTLASSNYDDQEFVLMDSTEGWVYPPPWLRTMEDYYYGYHTNDINDELGIIGDDDHHSNLSWDY</t>
  </si>
  <si>
    <t>evm.model.Chr3.481</t>
  </si>
  <si>
    <t>evm.model.Chr3.706</t>
  </si>
  <si>
    <t>MSSWRESDVLDSIRQHLLEENLNKSGDGICSIIQDHHYKGAAVENGVQFKGVRRRPWGKYAAEIRDPKRNGARTWLGTFETAQEAALAYDRAAFKIRGAKAKLNFPHLIDSDSTHSTSASTSSANPPPSPTHAHHQTSADNYAC</t>
  </si>
  <si>
    <t>evm.model.Chr3.707</t>
  </si>
  <si>
    <t>evm.model.Chr3.736</t>
  </si>
  <si>
    <t>MEPIFNYIEASDAKANSFSHSPSITTHHEYQQVSHNTKQTTTIQQNRHHPMFRGVRKRNWGKWVSEIREPRKKTRIWLGTYPTPEMAARAHDAAALAIKGRSAFLNFPELAQFLPRPLSRSHKDIQAAAAQAAAATFSAGINAESGEEEAVEESRKALFPGSDGGERTEDSTNSTSTVAGDETLFDLPDLVMGSSDLKDGFVYHSSLWQFCAAADHNGFRLEEPSFWELI</t>
  </si>
  <si>
    <t>evm.model.Chr3.826</t>
  </si>
  <si>
    <t>MKSHYPLMGRVFSGGIKFRETRTVTHKPAAETKLVRISYTDADATDSSSGEDEEPILVRHVKRHVTEIRLLTTDCSKKAPPKSRANPPRNSESHRKFRGVRRRPWGKWAAEIRDPLRRTRVWLGTYDTAEEAAVVYDQAAVRLRGPSALTNFVAETPHSETTLVTYLTPPPPENQSAAAAGSETKESRSICSPTSVLRLEDENWRAIDHYLSEESGLEDEFNWLYDRNSNSFLFNLINPQPIFSDQLEITIPKWEDFGDISVDFDSCKWDVENYFQDPNFSIA</t>
  </si>
  <si>
    <t>evm.model.Chr3.912</t>
  </si>
  <si>
    <t>evm.model.Chr4.101</t>
  </si>
  <si>
    <t>evm.model.Chr4.1117</t>
  </si>
  <si>
    <t>MEIDFQSPEIHRGATASIIKSTKFKARNRSNNNGNKFVGVRQRPSGRWVAEIKDTTKKIRMWLGTFETAEEAARAYDEAACLLRGSNTRTNFIPQISTNSPIASRIRSLLNTKKTVNRKPPEKPTTSAAVSAGSAVVDPSIKDDGLFEGAYKPDMTNCLEEREVSSCDSCCSESCELGVSLAENGTVSSEELELCAFERMKVERQISASLYAINGVQEYMEAVHEASEPIWDLPPLCSLFC</t>
  </si>
  <si>
    <t>evm.model.Chr4.1258</t>
  </si>
  <si>
    <t>MESSVEKQEHRDVAFKLVGKCIKKRSGKRSFVGVRQRPSGKWVAEIKDATHDIRMWLGTFNTPEEAARAYDEAACLLRGSNARTNFTLASNSSSALSFKIRNLLIHKITLKRSSITETHAHVAHSETNQEMHMFDNNAVWSSCNGEIEVGFCHFTHSCCDLPLGFNFDMDESLSALNGITQHLGNAYDDAFETPAAHIDYTDFSSFFFVPT</t>
  </si>
  <si>
    <t>evm.model.Chr4.153</t>
  </si>
  <si>
    <t>MAKQQKKFRGVRQRRWGSWVSEIRHPLLKKRVWLGTFETAEDAARAYDEAAILMSGRTAKTNFPLSTAVVTNESRNFAPFGSLSAILNSKLRKGYGKSLPPSLTCLRLDTKSCQIGVWQRRTGRYRVVNSNWLMMVKLDEKKNDDEYRVTDHELLEKGVEDEVRVSNGAGSLDEEERAALQMIEELLNKK</t>
  </si>
  <si>
    <t>evm.model.Chr4.1612</t>
  </si>
  <si>
    <t>MTSENSSGGKTSRKRRNGYVSVVDTLNKWKKLNNQLEDLAKDGGVEETRKVPAKGSKKGCMRGKGGPQNSDCNFRGVRQRTWGKWVAEIREPIASNNNTRLKKKGTRLWLGTFSTAHQAAHAYDEAAKAMYGPFARLNFPDSSSPLMKPLTSEHSDTISPVASSSSSSSFFNGVPAEKMKDCYSMEKQENCEYESMEELKVKVEETERSRVNYTDIKPNSFYDSNIGNRSEGNMKEGLADVLRSHDQNSPSELCFKFETMNTKGCNDLNGCNQYVLQKLQSDPYARTYWIPGGWEIGDLGSATVMEAKPMEIESYGDCMAFNRDLGLLLDRQKHMGVGDQRVDDCNNFEFLRPDYDFGLEEERKWLDLCFHG</t>
  </si>
  <si>
    <t>evm.model.Chr4.176</t>
  </si>
  <si>
    <t>evm.model.Chr4.1786</t>
  </si>
  <si>
    <t>evm.model.Chr4.1822</t>
  </si>
  <si>
    <t>MAAAMDFYNEGSQTDHFGGELMEAIVPFIKVASSSSSSLSTFPSSSSPTPYLSPHYSSSFNTHLNFSHSASQQSNLYPNGCSTSMNPVFSDGFSTQNLIGFEQPVTIGPHQLSSSQIPHSQPQNNLLQNQTPLAFAWGQQNHQPPSSSEQPPSFLAPKPIPMKQVGSSSKPTKLYRGVRQRHWGKWVAEIRLPRNRTRLWLGTFDTAEEAALAYDKAAFKLRGDSARLNFPNLKHQGSCVEGEFGEYRPLHSSVAAKLQAICDNLAKPQKQGNSKKPVTAAKKSKSQSCSMAEETAAVKVENSSSRAVTESDGSEASSPLSDLTFPDFTEMLWDQSQPWENSMLEKYPSEIDWASILP</t>
  </si>
  <si>
    <t>evm.model.Chr4.213</t>
  </si>
  <si>
    <t>evm.model.Chr4.221</t>
  </si>
  <si>
    <t>MGDRLKKYRGVRKREWGKWTSAIYYPKQGKQKQLWIGSFDTPEMAARTHDVVTYFFRGPKARLNFPQALHPLHTFPSNANVDDIRDLARRAAEGTYGGGGESSIFGETDVNNVLHAESGVTESELVGERLFM</t>
  </si>
  <si>
    <t>evm.model.Chr4.223</t>
  </si>
  <si>
    <t>MGDPLKRYRGVRKRGWGKCTSAIYYPKQGKQKQLWIGSFDTPEMAATAYDAVANFFHGPKARLNFPELRHTLPKFPPDATVRKIRALARGAAEGSHGGGGGSSISGVTEPIQSLEEWQIQSLEKMPIYSPLLHQTMMEDDTSGFDLYGGDTYDTSIDLWNDQMH</t>
  </si>
  <si>
    <t>evm.model.Chr4.2313</t>
  </si>
  <si>
    <t>MAAGDRSTSTTPPTSKEIRYRGVRKRPWGRYAAEIRDPRKKTRVWLGTFNTAEEAARAYDAAAREFRGANAKTNFPLQTDFLIVDNNNHSNFHKSACSTSPSHSSTVESSSPSPTPSDPYLHGGIHPPGISPPIFFFDAFAQAEKNISDFRRTVTAAVAGASDSDSSSVGDFDTTRKSRPLDFDLNLPAVEVV</t>
  </si>
  <si>
    <t>evm.model.Chr4.2429</t>
  </si>
  <si>
    <t>MEGEVCSVNSSSPKRKQRHDQNHLQQEKPYRGIRMRKWGKWVAEIREPNKRSRIWLGSYTPPVAAARAYDTAVFYLRGPTARLNFPDLMFETDQLHDMSAASIRKRATEVGARVDAIQTSLHASNSAGTQISDKPDLNEYPNPETSDDD</t>
  </si>
  <si>
    <t>evm.model.Chr4.2574</t>
  </si>
  <si>
    <t>evm.model.Chr4.2630</t>
  </si>
  <si>
    <t>MAPRLPFLSAITKYKSPIVCYVFLSRIFTNTFWEEEIQTSYAMARPQKRYRGVRQRHWGSWVSEIRHPLLKTRIWLGTFETAEDAARAYDEAARLMCGPKARTNFPYSPSAIQSSNSRILSSNLTAKLHRCYMASLEISNQGSAEFKSDITAAFPAPASTSSVVEEIIPAVEEVPCAADWMVRSVKIESEFGELKLLEDDHIEQMIEELRYYGSMEFCL</t>
  </si>
  <si>
    <t>evm.model.Chr4.411</t>
  </si>
  <si>
    <t>MDSSDEFLTIEFITQFLLGDFSDHQTDSPFLHPIKLEDFFFDSPIPPLPPPPEISGNDTKPGKVVDPSTPPDHRPDMSTQACGAETKVAVVEASGGKGRRHFRGVRRRPWGKFAAEIRDPTRKGSRVWLGTYDSDIDAAKAYDCAAFRLRGRKAILNFPLEAGEPDPPAAADRKRGRGQKWRNIPKALMATNEK</t>
  </si>
  <si>
    <t>evm.model.Chr4.612</t>
  </si>
  <si>
    <t>MDLFSTHVVPPIKYTEHRNQTRLVSSPLMGPKVVRISVTDADATDSSSDEEKEEYVCRRVRKFVNEITIEASSTGKSSRKKSTGGKSKFAAVNRGSLKQMPAGSRKFRGVRQRPWGKWAAEIRDPSRRVRVWLGTYNTAEEAAMVYDNAAIQLRGPTALTNFTPPPVKSSPETTPAVSSGYVSTEESNDNLSSPTSVLRCPSPSANDAVSEKASATTGKEIRGEESEKFSDFSFHSNCDTFFPNDIFDFQAPVPPPFEDKLLNDALLKGDYGSSMFINPGDDFEFGFGFGLSTWHTVEDSFLDFSDIFGSDPLLAL</t>
  </si>
  <si>
    <t>evm.model.Chr4.626</t>
  </si>
  <si>
    <t>MNNKMQEQLNNPQFISNSKSFTDIRTLLSNLLLSPHSTNTLDSIFSHCLPSSAAPPTESPLGSSVYLRQRDLVHQFCLENRDACSSANLHLHPLGISTGYGGFPTAVKKKLYRGVRQRHWGKWVAEIRLPQNRMRVWLGTYDTAEAAAYAYDRAAYKLRGEYARLNFPNLKDFRNLGFADCGRLNALKNSVDAKIQAICLKMKKEKAKKNSKKSDPKNGAVSESCSMSSSSPAVEEWCRSGEMGCSSVVSEDGFWRSENSPPASSSSSGSAESSAAAAAEAVVGEGVCEGYSSLAKMPSFDPDLIWEVLAN</t>
  </si>
  <si>
    <t>evm.model.Chr5.2188</t>
  </si>
  <si>
    <t>evm.model.Chr5.2487</t>
  </si>
  <si>
    <t>evm.model.Chr5.2879</t>
  </si>
  <si>
    <t>evm.model.Chr5.2990</t>
  </si>
  <si>
    <t>MTQAQPRHLGANGSITKPFRGVRKRSWGRYVSEIRLPGKKTRVWLGSFASPEMAARAYDSAAAFLRGTSAILNFPDSVSSLPQPESCSREHIQLAAAKAAAQVRTMETMEGGGDQQGTRSGWSSTMFEQVKEVPLLSPLRLGLLGFGPALNEEDPLLLLPTYF</t>
  </si>
  <si>
    <t>evm.model.Chr5.3053</t>
  </si>
  <si>
    <t>MDPNYRGVRKRKWGKWVSEIREPGKKTRIWLGSYHLPEMAAAAYDVAALHLRGPDARRCPHGCIALR</t>
  </si>
  <si>
    <t>evm.model.Chr5.3055</t>
  </si>
  <si>
    <t>evm.model.Chr5.335</t>
  </si>
  <si>
    <t>MELPTILRRKPISEPHGRSSTGSRIVRISMADPDATDSSSSDEDTLNYTSRRVKRYEIEFSIGTAGDGDGCGDRKLKRKRKRKAVGNVSKFRGVRRRPWGKWAAEIRDSGSRVRLWLGTYDTAEEAAMVYDSAALKLRGPAALTNFPTHPPPPSTGQEPSSPTNISSPTSVLHRTHFSECSSSYRAVIESPVVDYCPFSDDIFKSILLESPLFPEYQSTLITEAPWIDAGGGARSGDLVVAAAGSDERVEDHDCFEEILMGSDPLVVL</t>
  </si>
  <si>
    <t>evm.model.Chr5.400</t>
  </si>
  <si>
    <t>evm.model.Chr5.466</t>
  </si>
  <si>
    <t>MNTMINTPNLQFGLTDVSTALSNLILTGGGNTLDSILSHYENLSSVTDSRDFQPAAGSSVYLQQREVLQKFSQDRKSNGSRDLFSRAYELLYSRSGAAVNGGERKIYRGVRQRHWGKWVAEIRLPQNRMRVWLGTYDSPETAAYAYDCAACKLRGEYARLNFPNLKDLKTDLSSGEFARLSELKKMVDAKIQAIFQKIRKGKGKRSVKKKDSQGTGGDLGSISGSCSSSSSSVSLPPATAELTEEWSWGNVQPLATAEEGLWNFENSHRAVSMDCATTGPETECYSLAKMPSFDADLIWQVLAN</t>
  </si>
  <si>
    <t>evm.model.Chr5.478</t>
  </si>
  <si>
    <t>MDLDSVFSFPIKYTEHLNHVKLTSMPDIRPRVVRISVTDGDATDSSSDDESEMFGRHRVKKFVNEISIEPSCSGEGNRIWGSNRSARTGQRRSTGKCGVPSRNRRSAKVSTGKKFRGVRQRPWGKWAAEIRDPLRRVRLWLGTYDTAEEAAMVYDNAAIQLRGPDALTNFTTQQSKSFEEKCSGYNSGEESNNNICSPTSVLRCPSPPIEEAQSQIPSELDNSCVSENFSSEFSEFSSCSDTFIPDDIFAFETSIPTLFDEMGLQNQTNCFSNDSFFNSVFHSPIEEIGFRFDYPSPPPDDFFQDFSDVFGSDPLVAL</t>
  </si>
  <si>
    <t>evm.model.Chr5.579</t>
  </si>
  <si>
    <t>evm.model.Chr5.580</t>
  </si>
  <si>
    <t>evm.model.Chr5.706</t>
  </si>
  <si>
    <t>evm.model.Chr5.734</t>
  </si>
  <si>
    <t>evm.model.Chr5.735</t>
  </si>
  <si>
    <t>MDDASTLDLIRQHLLNDFNSIEAFASNLNFDHNSGVNSQISSPTPSKVPPRRPSLNVAIPPKSFSVGSAVETSIEAKSDVGVSRHYRGVRRRPWGKFAAEIRDPAKRGARVWLGTYDTAIEAAKAYDRAAFRMRGSKAILNFPLEAGKDVEDPQSTSDVGRKRRRESESEVVEMGKKEMKKEERSETEEIGVPTTVCPLTPSCWASVWDSDGKGIFNVPPLSPYPLMGHPQCTVI</t>
  </si>
  <si>
    <t>evm.model.Chr5.834</t>
  </si>
  <si>
    <t>evm.model.Chr5.873</t>
  </si>
  <si>
    <t>MMLDLNDSITNRDETPTSRIVMEDSETSNSSVVNATDEVSNSRDEDSSVLIFDILKRESSGGGSGGGASSELVTQTLFPVVGGWGDSGSSPVPRTHWLNLSSTADSGGGGGPPELRIVQQKQQQVRKSRRGPRSRSSQYRGVTFYRRTGRWESHIWDCGKQVYLGGFDTAHAAARAYDRAAIKFRGVDADINFNINDYDEDMKQMKNLSKEEFVHVLRRQSTGFSRGGSKLRGLSLQKYGRWENQMSQIIGKNGIEQRSCKGDAMVDSNNGANGHNLDLSIGGIFNYHLTNSPQKLNIERPKNEINGYACGVTVGGQQQPHIPPSMWSTFYSGFLPNNEEKGREKRNNDSMTKMSTSWGWQMPTSTTMSMSMSMSMPTTIQGNISGKNNNSMSSNNGIIARDQEAHISKIVAASSGFSSSSNFGSLYAQNNNALHSTHCPNIS</t>
  </si>
  <si>
    <t>evm.model.Chr6.1012</t>
  </si>
  <si>
    <t>MPKLEKLQTRRPGSLSVAETLAKWKDYNDHLDSCTDEPKLTRRVPAKGSKKGCMKGKGGPENMRCNYRGVRQRTWGKWVAEIRAPNRGSRLWLGTFPTAIDAALAYDEAARAMYGTLARLNFPNVSIPTLLKEKELSRKDSRDEIKRPSLSFLGSTSLSLSSESTITSDLSEDCAVEDV</t>
  </si>
  <si>
    <t>evm.model.Chr6.1061</t>
  </si>
  <si>
    <t>MSNFKSNLSLTTTDLDMNQDQMDTNHNEFHQCSFPRQQGNPTSLSSLPFKKTPDPENHHPIHPFHSISQHSFPFLTPPSSVSSPASTRPLFPFALEPSQFKTDPLAPMVHQPPSLLPHHNQFVAPPLASTQNGFGYPPYFMGEFASFQQQQQKQQQHHQFLQYWNESLDLNSKAGFRPQVRPLNATKLYRGVRQRHWGKWVAEIRLPRNRNRLWLGTFDTAEDAALAYDREAFKLRGENARLNFPELFLNKDKEAEEEEEEASQASAPQQDVDNNNHENDIELESNNEGVTEENRQEEEEEEEEEEEEEGISKTQEMVWREMAEAWLNAMPAGWGPGSPVWDDLDTTNNLLLQPQLQFVNPIQQQSFDLTSASPSSSSCPMKPFFLKDED</t>
  </si>
  <si>
    <t>evm.model.Chr6.1077</t>
  </si>
  <si>
    <t>MILTKNLPQASYYSFRSNMSVGHMASLSGHKTNCRRKALTSGESTKPNQRLLRIIVTDADATDSSSEDELILGSRTAIRRQVREITIKRYSVPDSSSPKSPVSEICKKRNPRSRRSNNSCRRNKFRGVRQRPWGRWAAEVRDPILRKRIWLGTFDTAEEAAAVYDRAAIELQGPNAATNFSGDGAVKTAVEGSSKEEEGGVESRKTTAAWSPTSVLHYDSFLTPIEEMGYCGEVDELGLEIGAASLPTARRQYGGEEELGEIELDLDYFLVDVIY</t>
  </si>
  <si>
    <t>evm.model.Chr6.1305</t>
  </si>
  <si>
    <t>evm.model.Chr6.1634</t>
  </si>
  <si>
    <t>MFDLNLNVDSPDAAQKEDSVVFFEKLPQGSGNQMDESGTSNSSIVNADTSSNGGDDDSCSTRAGGELFTFNFEILKAGSANDVVTKELFPIGGTVNADFGILQGHNSASSSSTSSRKNWINLAFDRSGSAGEGRTVQPVQPQPVKKSRRGPRSRSSQYRGVTFYRRTGRWESHIWDCGKQVYLGGFDTAHSAARAYDRAAIKFRGVDADINFNLSDYEDDLKQMKNLSKEEFVHILRRQSTGFSRGSSKYRGVTLHKCGRWEARMGQLLGKKAYDKAAIKCNGREAVTNFEPSTYGEKISEGSSEGGWNMLDLNLGISPPSLDNSPKDSEGHLRFQSGSCYANERSTMMESNADAAVGDPPMKGPVITSEHAPLWNGLQTSFFPSEEIVTEKRLALGSSQGIPPNWGWQIHSQVNATQVPLFSAAASSGFSFSATHFPAAIHPLCRPGSTAHNLHFTTPKASTLNSPQYHHHHQLNPQQAPP</t>
  </si>
  <si>
    <t>evm.model.Chr6.1728</t>
  </si>
  <si>
    <t>evm.model.Chr6.1730</t>
  </si>
  <si>
    <t>MKCFPKPLYYVGGIILERKMCGGAIISDFIEKKRTCKLNNESLWSHIDPFSDLLGLNYSSVKTETPKKRNRSTAAEAVAVEKTRKARKNIYRGIRQRPWGKWAAEIRDPRKGVRVWLGTFNTAEEAARAYDEAAKRIRGEKAKLNFAPAPPSLAAQRQTPVKMQCVVPEFTPSGLNTTGSPPCTRADSSCDSEELYYGEELASLRSFLGLDSEEQQASELGGNGEFERVDLDVWMMDDMSLNEQKFSQMV</t>
  </si>
  <si>
    <t>evm.model.Chr6.180</t>
  </si>
  <si>
    <t>MDPDHSPSSSSSHLLPQPKPLDHSSPSPSPSSPSPSSSNPSDSSHNNNNNNNGARKRKGKGGPDNNKFRYRGVRQRSWGKWVAEIREPRKRTRKWLGTFSTAEDAARAYDRAAIILYGSRAQLNLQSTSPNNNYSSSNSSSSSSSSSSSRSSSSTSLRPLLPRPALSSTFSFSSMASSLPLMPSPQSFTAIYPPPPSLIYPNLLHNQYPAQVTQHPTHEIITSSTTTVTNSTPPISTIATPSSPTTSYSQNPNNPTLLLSSPLPPLPSDLILGPIGPSSPAVGWPSLDVNDDDYLPSLWDYHDPFFFDF</t>
  </si>
  <si>
    <t>evm.model.Chr6.188</t>
  </si>
  <si>
    <t>MISETIERKRKSRSRRDRSTVAETLAKWKAYNECFDSSNNGGKLIRKAPAKGSKKGCMKGKGGPLNSHCNYRGVRQRTWGKWVAEIREPNRGSRLWLGTFPTAIEAALAYDEAARTMYGQTARLNLPNIKNRGQLQGILLEEYLGLRNSDSSTTTSACSESTTTTSNQSEVCVPEEFTMRPRLVSLNVKTEDGEGESKTGDHGDETATPMNQVKHEDRNDQLVALGAEFPCLDQLENFQMDEMFEPRTGTQAGHMVMPVSLEKQVKDEDLDAVYCGRSDDQAVLSEAGVPSLYDLHNFQMDELFDVEELLSLINSDSLHDPTNIVKGNADAYTNMAPSHVGSVGSEKPPNRSYQIQNPDAKLLGSPQQTERTPADVDYGFDFLKQGREEDLNAAADDCVRYLNEMGDLGF</t>
  </si>
  <si>
    <t>evm.model.Chr6.2042</t>
  </si>
  <si>
    <t>MNNNISQTSAAGDTKYRGVRRRKWGKWVAEIRLPNSRDRIWLGSYDSPEKAARAFDAALFCLRGPHAKFNFPDQPLPDILNAHSLTAHQIQEFAAKFANEYECHQNDDVVDVAPPPTTTTTTTAEEKCGISPSSSNYNNMDWSFLDEIHDHHYPNPNPHSSSSSSNFFPLYNDHFDNILTNDFYQSSTTNNNDDLYDAVSGDDDDTFSNQPFLWNF</t>
  </si>
  <si>
    <t>evm.model.Chr6.2408</t>
  </si>
  <si>
    <t>evm.model.Chr6.261</t>
  </si>
  <si>
    <t>evm.model.Chr6.2663</t>
  </si>
  <si>
    <t>MLSTINPPLLHKMQIINNWFPPFPSFHKMHPNSLLLLPFQTLIFTMFFSKSKTLNSTSNPPRYRGVRRRSSGKWVSEIREPRKPNRIWLGTFPTPEMAAVAYDVAALALKGPNADLNFPNSASSLPVPASTAACDIQAAATSAAAAIGAAAAAMGLDDGNHVSSSRENEGDGEGCEEELVGGGFVDVDMIFDMPNILMNMAEGMLLTPPSFNFNMNASNDFEYPSTYSQDTLWEFP</t>
  </si>
  <si>
    <t>evm.model.Chr6.2828</t>
  </si>
  <si>
    <t>MADPEDNKASEMFLNFSREMEMSAMVSALTHVVAGDTPDRDACYDSTWTSSSVSAPAETSALHGGGGYKRGRTLALEDGGSVSAWSPSSVISGNSSNVVIIRPQTGSVTVENSVYEYGGEITTMAEEPPARRKYRGVRQRPWGKWAAEIRDPYKAARVWLGTFDTAESAARAYDEAALRFRGSKAKLNFPENVRLRQLPTTESQTTHFTNSSPTNTLLAIPTHSEPIVSYRPTFNLQSSSDASPANFLNFSDGQLPPPIDMYSEIHFSSSSSMASSFYSSSAGLSNPQFSSSSSSSSPVVSLSSPPLSFPGRRNSAGDNEHYSTAGWSEFFNHAASSG</t>
  </si>
  <si>
    <t>evm.model.Chr6.2938</t>
  </si>
  <si>
    <t>MSGPSRDLVTAPFGSRLGVEEENSIIVSALTYVLTDTRIGLDHNDDNSNNHSGTAVLWFPSANDECKKCQFANCLGCNYFEDGNNQNQNVVKDEDNNDNGNKKKGRKKMKGRFRGVRQRRRGKWAAEIRDPRRRIRVWLGTFQTAEEAARAYDRAAIEFRGGDRAKLNFPASDYQQNEIPQGNREPNLEEIKR</t>
  </si>
  <si>
    <t>evm.model.Chr6.2955</t>
  </si>
  <si>
    <t>evm.model.Chr6.3159</t>
  </si>
  <si>
    <t>MAAVIDVYGGTSTPVYYSDPFSEELMKALQPFMKSAISTSSSFSPSSSPSSSPSPPHPSVSSQPRLIPDFCSPSSTRLFSQGFSGIEQMGFEQSGPIGLNNPTPSQILQIQAQIQLPSPTMSSFSSSSSFQSQYHNFLTPKSFPMKHMGSPPKPNKLYRGVRQRHWGKWVAEIRLPKNRTRLWLGTFDTAEEAALAYDQAAYKLRGDFARLNFPHLKHQFGDFKPLHPSVDAKLQSICQSLKQGKTEVCSVEDEKPTTIPLPSESNSVVNNFCELELKSEVETSSSSSSSSPSRSEDYSTSTGSSPDSSISFLDFSDSQWGEGVEAFCLEKFPSIEIDWAALSQLAESEC</t>
  </si>
  <si>
    <t>evm.model.Chr6.325</t>
  </si>
  <si>
    <t>MPEPRLLQLSNQKSFGKKSKSRPEDLKMSRKIRVICNDPDATDSSSSEDEGEIQTKPLKLKRIVREIHLPPFPFHPSKSMDVTTSTPSSSQDSNNGGKNKELKKKRVLAKTLSTRRSASQYRGVRQRKWGKWAAEIRDPFKGARIWLGTYNTAEEASQAYESKRLEFESALAAAPKSSNNIVITSSSSSSEENEEESDSVVSQTSPAAAIVEMETSSSVLIKEDEEEMIDTNLINELQVPDLGFVDEGMEINLGLPELDPFFMDDIGQFLDDFSAMDDIQIYGFDDDVPSCLPDCDFDDFGNDDISCWVDEALNVPCS</t>
  </si>
  <si>
    <t>evm.model.Chr6.338</t>
  </si>
  <si>
    <t>evm.model.Chr6.3586</t>
  </si>
  <si>
    <t>evm.model.Chr6.3611</t>
  </si>
  <si>
    <t>MVLGSNAQSDLPFNENDSEDMVIYQVLNSPMSSHSTLPAADDQPNANASHRLNPPARTIAKKHYRGVRRRPWGKYAAEIRDSTRHGARVWLGTFATAEEAALAYDTAAFTMRGSKALLNFPPEVVAAAAAAKTTTTSPPSKRKPNVEPCGSSSSTISLATSRTESDCKAPE</t>
  </si>
  <si>
    <t>evm.model.Chr6.3612</t>
  </si>
  <si>
    <t>MAIQQDQSEAILENVWANYIGEKGLDGNGATKSVSGSNKTWTELPSLCYRDGSMEVLERLPSLGRWVSMGAEAWEELLDGIVPINNTEQSVHEDLKNTPTSHSGFDVNTRRAEKVVPTKHYRGVRRRPWGKYAAEIRDSSRKGARVWLGTFNTAEEAALAYDKAALRIRGPKAHLNFPIETVTEAMGIHLSTRNDHLNNLMPSSFQGHDSSSHGDSSITGKRSTREWEDNFDFNIMEFEQPMLKRKTSINNMFYNDFDVFEFQDLGSGYLDNLLSSL</t>
  </si>
  <si>
    <t>evm.model.Chr6.373</t>
  </si>
  <si>
    <t>MSSAHSRFKFRERRSVTGITLPPDYAAPRILRIFVTDSDATDTSSSDDDDNDDAHLLRLVRRHINEIRFHDSTHSKPNEIPPTKKFRGVRRRPWGKFAAEIRDPIKRTRIWLGTFDSPEEAAIVYDQAAIRFRGPDALTNIVKPPPRNVPAEEICDSSMEITEDGGGMRCSPTSVLRDEYWRATEVLGDEMELMDNYYRAPRIFVEERSLPETAMFCGGLWEGAVDLDGNFESCKWDVGTCFE</t>
  </si>
  <si>
    <t>evm.model.Chr6.481</t>
  </si>
  <si>
    <t>evm.model.Chr6.736</t>
  </si>
  <si>
    <t>evm.model.Chr6.828</t>
  </si>
  <si>
    <t>evm.model.Chr7.1426</t>
  </si>
  <si>
    <t>evm.model.Chr7.1524</t>
  </si>
  <si>
    <t>MSILSDFFGNYQENFLWNNDHNQSFISGEETSFDFNYLNDMLFDDMVFAEETMSSSDSSSCSSPIELQVKEEVVEVEVEEGSVCDEVVVEEDQSHKEERVYRGVRRRPWGKYAAEIRDSTRQGVRVWLGTFDSAEAAALAYDQAAFCMRGGLATLNFPVEVVRESLREMKYRWEVGSSPVLALKRRHSIQRKRMAEVEKMEKKMMKKKKKSVVVFEDLGVEYLEELLSLTS</t>
  </si>
  <si>
    <t>evm.model.Chr7.1525</t>
  </si>
  <si>
    <t>evm.model.Chr7.1984</t>
  </si>
  <si>
    <t>evm.model.Chr7.1988</t>
  </si>
  <si>
    <t>MINTHPIPPLYNTFFPHSPPPDSQLDGIAAVVGRQVLFGDNRPAPTKSSSSTSATAPTTGQRSYRGVRKRPWGRWSAEIRDRIGRCRHWLGTFDTAEEAARAYDAAARRLRGSKARTNFEMPLVVPMESTSAWSTSSVEVKRNGNKLKKNDRKCSVVTSAALLFSPGVELDLKLGVKNLITFN</t>
  </si>
  <si>
    <t>evm.model.Chr7.2133</t>
  </si>
  <si>
    <t>evm.model.Chr7.2181</t>
  </si>
  <si>
    <t>evm.model.Chr7.441</t>
  </si>
  <si>
    <t>evm.model.Chr7.476</t>
  </si>
  <si>
    <t>evm.model.Chr7.749</t>
  </si>
  <si>
    <t>MLMASDHPPFSPAFRRITEEQELSVIVDALTQVVSGAPSSALSFHHDHFLRVLFPPINPTPPFSSSSEFDTCPLCKINGCLGCHFFSAPASTTTTTTTTANAANKNNNSGRRVKRLKKNYRGVRQRPWGKWAAEIRDPIRAARVWLGTFNTAEDAARAYDEAAIKFRGPRAKLNFPFPDYSLSSTFHSSPPPASTTTSASASFTPAAPPPPPLLPTSTTTSSSMKIEITQNNIPFPEFFINDEDGDVQRYLFDYDNQSRSL</t>
  </si>
  <si>
    <t>evm.model.Chr1.1725</t>
  </si>
  <si>
    <t>MKQEFSSMISKAKTNAVGETLDSSCITCPLPINGCSRQGRSLTSKFKGVVPQQNGHWGAQIYANHQRIWLGTFKSENEAAMAYDSAAIRIRSGDCHRNFPWTKVTIEEPNFQKLYTTETLLNMIKDGSYRTKFSEYLRDRSESTQTSASPSTEKAHNNGGTSIKQLFQKELTPSDVGKLNRLVIPKKYAVKYFPRISASTTENVEHVDDDRDLQLVFFDKMMRQWKFRYCYWKSSQSYVFTRGWNRFVKEKQLKANDTIAFYLCEAAKSSDSKTTFCVVDVKNRDNSGGLVENETTCSELQLNLRHGEVEESVSPKHIDDELKDEREVKGFKLFGVHIK</t>
  </si>
  <si>
    <t>evm.model.Chr1.2939</t>
  </si>
  <si>
    <t>MEDEASSSLLSHIKNPILTEEVSDSNFTYYAIPEAKRPRLDNDLNDVMAVGKFKGVVPQQNGRWGAQIYANHQRIWLGTFKTEKDAAMAYDSAAIKLRTRDSHRNFPWTRRTIEEPNFQIKFSTDAVLSMIKDGSYYSKFSAYLRTRSQIHDTNIQNPKKIDNGDGDSLFSCSHLFQKELTPSDVGKLNRLVIPKKYAVKHFPYISESAEENGDDIEIVFYDTSMKIWKFRYCYWRSSQSFVFTRGWNRFVKEKKLKANDIITFYTYESCGREENGGSLNFIDVIYKKPEDDQSESSCLAAEKESVKNEKILEREKQNEEKDYEKMKKKELLSFELNHNDNKVGEKRIRLFGVNIN</t>
  </si>
  <si>
    <t>evm.model.Chr5.2463</t>
  </si>
  <si>
    <t>MDGICIDETTSTESKSPPPDTSLCRVGSGVTSVVLDSDSSGGGVEAESRKLPSSRYKGVVPQPNGRWGAQIYEKHQRVWLGTFNEEDEAARAYDVAAQRFRGRDAVTNFKPLTHGGGEEDDIVSSFLNSHSKAEIVDMLRKHTYLDELHQSKRNAGLSGSDRKQNRFLSGSDDDPETARELLFEKAVTPSDVGKLNRLVIPKQHAEKNFPLQTGSTASSKGLLLNFEDGGGKVWRFRYSYWNSSQSYVLTKGWSRFVKEKNLKAGDIVSFLKSTGQDKQLYIEWKARKPSTTTGSAINPVQTFRLFGVDIIKVSPNSGCSEKRRRELEFLTLQCTKKQRVVGAL</t>
  </si>
  <si>
    <t>evm.model.Scaffold000117.1</t>
  </si>
  <si>
    <t>Total number</t>
    <phoneticPr fontId="1" type="noConversion"/>
  </si>
  <si>
    <t>MELO3C007572T1</t>
  </si>
  <si>
    <t>MWDLNDWPDVREEDECSSAKTSIEGEGDEEKGKRVGSLSNSSSSAVVMEEEEVEVEGGSDEEEPTPMVTRQFFPLEETEIPTPLPHASTTSAPPAAAAAFPRAHWVGVKFAHPDPLAALPNNSLTPTDLSHPIKKSRRGPRSRSSQYRGVTFYRRTGRWESHIWDCGKQVYLGGFDTAHAAARAYDRAAIKFRGVEADINFSIEDYEDDLKQMGNLTKEEFVHVLRRQSTGFPRGSSKYRGVTLHKCGRWEARMGQFLGKKYVYLGLFDTEIEAARAYDKAAIKCNGKEAVTNFDPSIYENELNPTTESSSNLGDHSLDLSLGNSSSKQNDSSNNGSIGPQHHSSSSSSADWQRNHGFRPLQVILLKLSY</t>
  </si>
  <si>
    <t>MELO3C007657T1</t>
  </si>
  <si>
    <t>MNNVNGNNCNWLGFSVSPNVNMELSSSAATSVSPSIPANLFHSPSQFNYGICYGVDGEHGGFYSPLSAMPLKSDGSICSMEALSRQHPQVVSSTTPKLEDFFGGATMGSHHYESNDREAMALSLDSIFCHQNPTHEPNNQSFAHFSSLRSRELMLQDSKVILPDGCNLQQQQHPAVAQSDISGMKNWAVPRNYAATNNGSFEQKMVSCMSENGGESGSINAMAYGDLQSLSLSMTMSPSSQSSCVTATQHVSPAMTDCSAMDTKKRGHEKVDQKQIVHRKSLDTFGQRTSQYRGVTRHRWTGRYEAHLWDNSCKKEGQSRKGRQVYLGGYDMEEKAARAYDLAALKYWGPSTHINFPLENYQKELEEMKNMSRQEYVAHLRRRSSGFSRGASIYRGVTRSNKSQLKALHHQHGRWQARIGRVAGNKDLYLGTFSTQEEAAEAYDIAAIKFRGMNAVTNFDITRYDVERIIASSTLLSGDLAKRKPEFDNESLRQSPSTHNSNSEAMPLPSQSSSQSESDWKMALYQSSQQLIPKPRMLSAINDDGSQLGVEDSARMGAHFSNASSMVTSCSLSSSREESPDKTSLSMVFGMPQSTSKPFATSANNMNTSWIASAQQIRAANCMSQLPVFAAWTDT</t>
  </si>
  <si>
    <t>MELO3C009889T1</t>
  </si>
  <si>
    <t>MEAAALVLKNEDNLRICWREEEAQTQPIRRVKRRRRDPAAAADQTNKQQSPKQHSDQAPTTTMKRSSRFRGVSRHRWTGRFEAHLWDKLSWNMTQKKKGKQGAYDEEESAARAYDLAALKYWGVTTITNFPISEYEKEIEIMQTMTKEEYLASLRRHHHNGRWEARIGRVYGNKYLYLGTYSTQEEAARAYDMAAIEYRGINAVTNFDWSNYMAWLKPPPPPSTVPNEAHFPSDPHKELCNSSSIPADETSLFKNHHYDIDSFHSLQKQELLESCNTPLNAYARSSSASALDLLLRSSFFKKLVETNSNLSVDEADNGDEAKTRVQLDSVFDEFEDVFCDRLTDVPLVCSSNKELQESELHSYFNGTFHRFKAA</t>
  </si>
  <si>
    <t>MELO3C010195T1</t>
  </si>
  <si>
    <t>MAKSTAQQVQIRESNGNNVVMKTKTKRTRRSVPRDSPPQRSSIYRGVTRHRWTGRYEAHLWDKNCWNESQNKKGRQVYLGAYDDEEAAAHAYDLAALKYWGQETILNFPLTTYQKELKDMEGQSREEYIGSLRRKSSGFSRGVSKYRGVARHHHNGRWEARIGRVFGNKYLYLGTYATQEEAATAYDIAAIEYRGLNAVTNFDLSRYIKWLKPSNDVVYDNNRILTVDSILPSPKQELDLALFPSDQNQSSTDSATPEPIALPPSHRSTTSTTNTTTTTTSALGLLLQSSKFKEMMEMNSAAECPSTPSSSEQLEQRRCLFPDDVQTFFACETSGSYCYGEADDAMFSDFNSFVPPPLSHYDFVD</t>
  </si>
  <si>
    <t>MELO3C014261T1</t>
  </si>
  <si>
    <t>MLDLNLRVLPGDFTSGGTDLQPFNLSPSAVESPISSSVLNADHSNVNGDDDSSSNADCGFTFSFSILNNSNDDQRDRKAHFPVAGGFSSDVYSQRKGVDSDFVRATNGIMVQQSAHPVKKGRRGPKSRSSQYRGVTYYRRTGRWESHIWDSGKQVYLGGFDTAHSAARAYDRAAIKFRGVHADINFNINDYNEEIKQMGNFSKEEFVHILRRQSTGFSRGSSKFRGVTLHKCGRWEARMGQFLGKKYVYLGLFDSEIEAARAYDKAAIKYNGREAVTNFDQSSYETELAFESENQGIQVTHFPILTFYLLRIIFTCI</t>
  </si>
  <si>
    <t>MELO3C016413T1</t>
  </si>
  <si>
    <t>MAPATNWLSFSLSPIEMLRSSDSPFLPFDSSSSSPSPHYLLDNFYHGWSNNNAANSHSKSSQLFFNNQEEEAAAAVKDDQTTIFLHPQTQAHHHHHHHQPKLEDFLGDSSPMVRYSDSQTDTQDSSLTHIYDHASAPYFPHDQQDLKTIAAFQAFSANSGSEVDDSASIPTTHIPSAHSIDSSLTNNDFPSFSTGALSLAVAQSSDTAPAPVVAVDSDSSKKIADTFGQRTSIYRGVTRHRWTGRYEAHLWDNSCRREGQARKGRQVYLGGYDKEEKAARAYDLAALKYWGPTATTNFPVSNYAKELEEMKLVTKQEFIASLRRKSSGFSRGASIYRGVTRHHQQGRWQARIGRVAGNKDLYLGTFATEEEAAEAYDIAAIKFRGLNAVTNFEMNRYDVEAIAKSALPIGGAAKRLKLCLESDQKPIPNHDQAIQCSSGSNNINFGTAMQAVPPIPCGIPYDTAAVLYHHNYFHHLQPNAIGSSESTSPGIAVPGTMGPQATEFFVWPHQSY</t>
  </si>
  <si>
    <t>MELO3C016840T1</t>
  </si>
  <si>
    <t>MAMEASSEPQQHSHYHHRSQVTSAVAISNTMSNSFLASHHYNGDFLSVMPLKSDGSLCIMDSINTSQPQEILPNISPKLEDFLGGATHGKETTALSLDSIYYNQNAEVGSERQHSLNLFKQQEQQQHILFHSERYYSGMFQYPAEDPNKESHIASYCSEIRQDMEQRINGCCFGGMNCQDLKPLSLSMSPGSQSSCVTTPSQISQPGPSTMEIKKRALASQKQPVHRKSIDTFGQRTSQYRGVTRHRWTGRYEAHLWDNSCKKEGQTRKGRQGGYDMEEKAARAYDLAALKYWGSSTHLNFPLKNYELEIEEMKNMNRQEYVAHLRRKSSGFSRGASIYRGVTRHHQHGRWQARIGRVAGNKDLYLGTFGTQEEAAEAYDIAAIKFRGANAVTNFDTSRYDVERIIASSSLLSGDFARRKKEHKPTNSIEHKEPKQNVTQTDEGSEISNNLDWRAVFHDNLLLDPSASVESIDQKSMNSSGYMNHVIGVVETESCNQEIVNDSKKYKARFSNASSVVSSLSSSRETSPDKSNGSSSVLFAKSPFGNNGSNWLPSPQMRLAPISLPVWNDA</t>
  </si>
  <si>
    <t>MELO3C017457T1</t>
  </si>
  <si>
    <t>MNNSSSSSSSSSSSPSPSSNWLAFSLSNNPDSLSLFHPNPNPNPIPIPTDLSIFSPTVPKLEHFLRPPPPSHFSPHHSQICDSDLKTIAASFLRGPPTSHFPDQHFQHLHAPLPPPPPTQPDTPPPPPPKKAVDTFGQRTSIYRGVTRHRWTGRYEAHLWDNSCRREGQSRKGRQVYFLGGYDKEEKAARAYDLAALKYWGPTTTTNFPVSNYEKELEDMKNMTRQEFVASLRRRSSGFSRGASIYRGVTRHHQHGRWQARIGRVAGNKDLYLGTFSTQEEAAEAYDIAAIKFRGLNAVTNFDISRYDVKSIASSNLPIGGMSGSKSKTTSDSAASDGGSRSTDERDVHHSPPSSSTSTFISSSSQQNNNSSSTLSFTMPIKQDPSDQYWSILSYNPEVYNANLPKPGDNNVPPLSSSSSMFQQPESTMFPAITELGSSGSGMTEGGMYVQQQQQYVTPMAFAKASFFQTPIFGME</t>
  </si>
  <si>
    <t>MELO3C020848T1</t>
  </si>
  <si>
    <t>MWDLNDSPDHGGTDEFEVLSSIDGDEDRGKWIGSINSNSSSSVVVMEDGSDADEASVGEGEPLLRRNNFSVTHPPATRQFFPMEDSDLEASSAAVGGSTTFPPARWVGVKFCQTEPIAAVRPVAVLQPIKKSRRGPRSRSSQYRGVTFYRRTGRWESHIWDCGKQVYLGGFDTAHAAARAYDRAAIKFRGTEADINFSIEDYEEDLQQMGNLTKEEFVHVLRRQSTGYPRGSSKFRGVTLHKCGRWEARMGQFLGKKYVYLGLFDSEIEAARAYDKAAIKCNGKEAVTNFDPSIYEDELSTTESSSAKVLEQNLDLRLGNSSSKKHTLSFGNHCTNVTPNIDLQITNESNPQESNIFENDNVICHTLLQTEKMQFRSEMIVRSPPSVETTKHGCLETLHNYSPHINQSNSQIHLLRSSNEEGLGGSDEVSLSLSESHQWQQSGGSQQFANAAASSGFPQLQISTPKNWLQKNNGCFFLQRPS</t>
  </si>
  <si>
    <t>MELO3C023484T1</t>
  </si>
  <si>
    <t>MAKISNPSHNNSISTTHNDLHSSSSSSSSSILHSQRKVLTKRTRKSTPRDSPAQRSSVYRGVTRHRWTGRFEAHLWDKNCWNEGQNKKGRQGAYDDEDAAAHAYDLAALKYWGTETVLNFSLLTYQDELKEMEGQSREEYIGYLRRKSSGFSRGVSKYRGVARHHHNGRWEARIGRVFGNKYLYLGTYATQEEAAAAYDKAAIEYRGLNAVTNFDLSRYIKCLRPGEQDIPNNNRPPNPNAGETPSQFDPNSLLGFTFPSQCSSSGQTSTEPLPEPGDGDSSSSSTAIELLLHSSNFKDIIERTSTAETPPETDRPRRCFPDDIQTYFDCTQDSGDFAEGDDGIFGYLSSFLPSSVFHCELDA</t>
  </si>
  <si>
    <t>MELO3C025726T1</t>
  </si>
  <si>
    <t>MFDLNLNVDSPDAAQNEDSVVFFEKLPQGSGNQMDESGTSNSSIVNADTSSNGGDDDSCSTRAGGELFTFNFEILKAGSANDVVTKELFPIGGTVNADFGILQGHNSASSSSTSSRKNWINLAFDRSGSAGEGRTVQPVQPQPVKKSRRGPRSRSSQYRGVTFYRRTGRWESHIWDCGKQVYLGGFDTAHSAARAYDRAAIKFRGVDADINFNLSDYEDDLKQMKNLSKEEFVHILRRQSTGFSRGSSKYRGVTLHKCGRWEARMGQLLGKKYIYLGLFDSEVEAARAYDKAAIKCNGREAVTNFEPSTYGERISEGSSEGGWNMLDLNLGISPPSLDNSPKDSEGHLRFQSGSCYANDRSTMMESNADAAVGDPPMKGPVITSEHAPLWNGLQTSFFPSEEIVTEKRLALGSSQGIPPNWGWQIHSQVNATQVPLFSAAASSGFSFSATHFPAAIHPLCRPGSTAHNLHFTTPKASSLNSPQYHDHHQLNPQQAPP</t>
  </si>
  <si>
    <t>MELO3C025807T1</t>
  </si>
  <si>
    <t>MSNWLGFSLTPHLRIHGSSTPPADEQPNTAAFPHLMPLRSDGTLCISAPHDWRSYENEEGSPKLEDFLGNCYSNSPPNDQTHNNNGAGFIQPNNNSNNNEDDDNYNYQAHQSLTPNNTNAIDKSWLGATSQNECGSFQSLSLGMSPANSQNDIASLTSPPSPSPPHMAADSRKRPMTVAKAFIKEPVPRKSIDTFGQRTSQYRGVTRHRWTGRYEAHLWDNSCRKEGQTRKGRQVYLGGYDKEEKAARAYDLAALKYWGSTTHINFPLSTYESELEEMKNMTRQEFVANLRRKSSGFSRGASMYRGVTRHHQHGRWQARIGRVAGNKDLYLGTFSTQEEAAEAYDIAAIKFRGTSAVTNFDISRYDVKRICSSSTLIAGDLAKRSPLKDGVPSTTEDYTTCASPSSSSQPLLAITDGSAESHHELADMVWCDNAVADDSNQHHENVAKMDNDLSLMGSSNRTIDASTKCSPVRNNEEFAGIGVGVGVGGGDQYPQGYFSMQEEKYEEGDQNRQMNVTLGHHHAPMFALWNQ</t>
  </si>
  <si>
    <t>MELO3C002085T1</t>
  </si>
  <si>
    <t>MYGKEEKKMKQLKEGKSISMRKIRVLFHDPDATDYSSEEDEHVSQGAKKIVWEIPIPDIHRKPSEVSSQKERADRVKFRAKTEVKDSSRRTQRSSSMYKGVRRRKWGKYAAEIRDPFRGRRLWLGTYNTAEEAAVAYQRKKHEFESMQSMENYSSELSGGKFEEKKIKSLVDDTAESEEIIAMFSHPSPSSVLDLCTGSLCSNGLKNVIEEFNVDQTREHTITKKKSKAVLDGVENMLEYICNDEQHISNILEEAPMSSMRMPIPPLDAREMNFQVLEDNAMICNDFDQLSNDMNYIDNCTLYNIENSLGAIDLPPMDIEFDKEFSWFDETLSISCM</t>
  </si>
  <si>
    <t>MELO3C002623T1</t>
  </si>
  <si>
    <t>MASTREGHYRGVRKRPWGRYAAEIRDPWKKTRVWLGTFDTPEEAALAYDGAARSLRGSKAKTNFPPPLPGLSLDLNVSGPWPTPTSAPPCSSSSSSSSSARFLLGDFLRHGVRNDMCNLNVDAASPVLVDTSASASSTASASFIGHVRRGLPFDLNEPPPVWL</t>
  </si>
  <si>
    <t>MELO3C002624T1</t>
  </si>
  <si>
    <t>MAPRDKVKAASAAVTASSGSKDMEVHFRGVRKRPWGRYAAEIRDPAKKSRVWLGTFDTAEEAARAYDAAARKFRGAKAKTNFPLPPTVNDLNLSPSRSSTVESSSRDPTDFDLNQDASGSRPPFPSQQHQFGGGIFPQQSNQFRFLDHPIFRNGTESGVIYDRHRVKAVVQCGGVQSDSDSSSVINLNQNDDHKSRPALDLDLNFPPPDSA</t>
  </si>
  <si>
    <t>MELO3C003463T1</t>
  </si>
  <si>
    <t>MSPTNQQSQITRSNDDNNSSSSSSSKRVRASDSIYRGVRMRAWGKWVSEIREPRKKSRIWLGTFPTPEMAARAHDVAALSIKGNSAILNFPELAHSLPRPVSLAPRDIQAAAAKAAHXXXXXXXXSNPSSSSSSSSSSSLSVSTSLSPSSPSSSTQPDDDDHELTEIVKLPTLASSNYDDHEFVLMDSTEGWVYPPPWLRTIEDYYYGYHTNNINDELGIGDHNHSNLSWDY</t>
  </si>
  <si>
    <t>MELO3C003695T1</t>
  </si>
  <si>
    <t>MVYSRKFRGVRQRQWGSWVSEIRHPLLKRRVWLGTFDSAEDAARAYDQAAILMNGQNAKTNFPASKDQSEEASHGHGSSPMSPKALSELLSTKLRKCCKNPSPSLTCLRLDSDTAHIGVWQKRAGTRATSNWVMRIELGKKEVPSSESTSCQEADGDDHQNEIDEEDRIAMQMIEELLNWNCPLPSTSS</t>
  </si>
  <si>
    <t>MELO3C003785T1</t>
  </si>
  <si>
    <t>MDRKSRTNNNVAQASSRKGCMRGKGGPDNASCTFKGVRQRTWGKWVAEIREPNRGARLWLGTFDTAHEAALAYDAAARKLYGSEAKLNLPQTTTTPHELPQLEHGGQSPSNNNIIASPSPTSSTTTMSSSPIERIGGLWENENVNFDESIWREAVMSLDFPIIEDDQGIFFDGAGSWDTLQWCM</t>
  </si>
  <si>
    <t>MELO3C004503T1</t>
  </si>
  <si>
    <t>MVPSKKFRGVRQRHWGSWVSEIRHPLLKRRVWLGTFETAEEAARAYDQAAVLMSGRNAKTNFPMSQTTVSEFEKPDNNMINNIISPSSPKGLSEILHAKLRKCSKVPSPSMTCLRLDTENSHIGVWQKRAGQRSDSSWVMTVHLGKTNSSSSSSSTTAGGGEDGADGGRVKRNKRSGSFSGLMSSSEGSGGGSCHMRKLEMDDEEERIALQMIEELLNRNYGNPSEIIQLQDHLHGEEPTFLPSLI</t>
  </si>
  <si>
    <t>MELO3C004579T1</t>
  </si>
  <si>
    <t>MANATVPDTDSGGANSSSSSSSSTSGSISSPSKQAIGDRRPKRGRESSNNSAHPSYRGVRMRAWGKWVSEIREPKKKSRIWLGTFATPDMAARAHDVAALTIKGNSAILNFPELAASFPRPASSSPRDVQSAAALAASMQLPDVMISPPPPPPSPPSSPPCSSSSELDQSTPEELSEIVVLPSLGTGYDESAESVTEFVFDEWQYSYGPWDQEKESSKEEEEGYEYFIDQTAMAERECVIPTALFQPLSFSW</t>
  </si>
  <si>
    <t>MELO3C005088T1</t>
  </si>
  <si>
    <t>MSPSPSKPKRKHHPRSPAEPTPHRFLGVRRRPWGRYAAEIRDPSTKERHWLGTFDTAEEAAIAYDRAARSLRGSLARTNFLYSDSPPPPPPPYSASIHPSQPPLFLPLLPPPPPPLFHQFPPAGDSPSGIIYGDYDGSSAELPPFPPAISSESENCDYNNYGAMESQNVGFECFDQSSIGMGSCLGFDSSGDYMYNPMLGSMATVSDAGTGDLQSPAANFYLPQSSEY</t>
  </si>
  <si>
    <t>MELO3C005367T1</t>
  </si>
  <si>
    <t>MELSDASSSSHRSTLSDDELLLASRYPKKRAGRKKFKETRHPIYRGVRLRNSGKWVCEVREPNKKTRIWLGTFPTAEMAARAHDVAAIALRGRSACLNFADSASTLHIPASVDPKDIQRAAAEAAEAFRPPDDHEYLRPAVVEEGFYLDEEVEFGMPGLLTDMAEAMLLPPPNCVGNYDNDHFGANSMDFDADMSLWSYSI</t>
  </si>
  <si>
    <t>MELO3C005465T1</t>
  </si>
  <si>
    <t>MDDASTLDLIRQHLLNDFNSIEAFASNLNFDHHNNGHQSQISSSTPSKVAPRRPSLNVAIPPKSYSVGSAVETSIEAKSDVGVSRHYRGVRRRPWGKYAAEIRDPSKRGARVWLGTYDTAIEAAKAYDRAAFRMRGSKAILNFPLEAGKDVEDPPSTSDVGRKRRRESESEVVEMGKKEMKKEESSETGEIGVPSTVCPLTPSCWATVWDSDGKGIFNVPPLSPYPLMGHPQCTVI</t>
  </si>
  <si>
    <t>MELO3C005466T1</t>
  </si>
  <si>
    <t>MELPVEEDNDDEFSPLNLIRYHLLQDSHSFSTLRDFGFKLEFEDFEYVKPSEEEEEEPPIQSPKRHPERQSPRSSSPDGGRRYRGVRRRPWGKFAAEIRDPSRKGSRVWLGTFDSDVDAARAYDSAAFKIRGRKAKLNFPLDAGKSDPPPGNGRKKKRRETNLNA</t>
  </si>
  <si>
    <t>MELO3C005502T1</t>
  </si>
  <si>
    <t>MYQTTKTESDFGFLDPIRRHLLGESEISAATAAVAPLGRPTPVFSRSGSFSSLIPCLEDNWGDLPLKVDDSEDMMLAAVLRDAVGAGWVPSLGSCDFGFPEVKTEPEVIPVSFPAVLPNVTVKPTVVPEKGKHYRGVRQRPWGKFAAEIRDPAKNGARVWLGTYETAEDAALAYDRAAYRMRGSRALLNFPLRVNSGEPEPVRVTSKRSSPEVSSSPKRRKKVGSAVDSVGVQVEQQVASFTHGGQLFVSQC</t>
  </si>
  <si>
    <t>MELO3C005629T1</t>
  </si>
  <si>
    <t>MDWFAQFSDPLPYYPNCSYKSESSSTLSDAGTPPQTVVNSDEEVILASNRPKRRAGRRIFKETRHPVYRGVRQRNNDKWVCELREPNKKTRIWLGTYPTAEMAARAHDIAALALRGKSACLNFADSAWRFPIPASDDPAVIREAAVRAANEGRDEECNVGREEDDGGSNQQEAYPDRTDYVDDETMSNMPMLLANMAEGLLLSPPSFCVNEDVEWDDVATNDDVSLWSF</t>
  </si>
  <si>
    <t>MELO3C005630T1</t>
  </si>
  <si>
    <t>MADQKALPINESLIDQSLDHKSPSPISKPILIDPFVSSSVPTDPQIPNSKSQEQLPPPPPPPSSLPSSIISPPPPSSSSTTKKHSLYRGIRCRSGKWVSEIREPRKTTRIWLGTFPTAEMAAAAYDVAALALRGGDAVLNFPASIPTYPVPASNSPVDIRTAASTAAIAAAAKAVKKVASTSSVDVGTMEDGSKKTGIEKFVDEEEIFGMPGLLADMAEGMMVSPPRMNAPPLSDDSMENSDGTESLWSYF</t>
  </si>
  <si>
    <t>MELO3C005734T1</t>
  </si>
  <si>
    <t>MDLDSVFSFPIKYTEHLNHVKLTSMPDIRPRVVRISVTDGDATDSSSDDESEMFGRHRVKKFVNEISIEPSCSGEGNRIWGLNRSARTGLRRSTGKCGVPSRNRRSTKVSTGKKFRGVRQRPWGKWAAEIRDPLRRVRLWLGTYDTAEEAAMVYDNAAIQLRGPDALTNFTTQQTKSFTEKCSGYNSGEESNNNICSPTSVLRCPSPPIEEAQSQIPSEPDNSCVSENFSSEFSDFSSCSDTFIPDDIFAFETSIPTLFDEMGLQNQTNFFSNDSFFNGVFHSPVEEIGFRFEHPTSPSDDFFQDFSDVFGSDPLVAL</t>
  </si>
  <si>
    <t>MELO3C005747T1</t>
  </si>
  <si>
    <t>MINTPNLQFGLTDVSTALSNLILTGGGNTLDSILSHSESLSSVTDSRDFQPAAGSSVYLQQREVLQKFSQDRKSNGSRDLFSRAYELLYSRSGAAVNGGERKIYRGVRQRHWGKWVAEIRLPQNRMRVWLGTYDSPETAAYAYDCAACKLRGEYARLNFPNLKDLKTDLSSGEFARLSELKKMVDAKIQAIFQKIRKGKGKKSVKKKDSQRTGGDLGSISGSCSSSSSSVSLPPAAAELTEEWSWENVQPPATAEEGLWNFENSPKAVSMDCAMAGSETECYSLAKMPSFDADLIWQVLAN</t>
  </si>
  <si>
    <t>MELO3C005808T1</t>
  </si>
  <si>
    <t>MAMGSCRKKASSRGHHRYVGVRQRPSGRWVSEIKDSLQKVRLWLGTFDTAEEAARAYDDAARALRGSNARTNFEYLPPSSCDSGADAGDANQPIESPFSFEEGCIEEDGLLGALKAKLFDGKGQRVLQAVAQTTCCSTTDNLINTNNNSNYNETIIQGGIHPPPVLSSGQVDVVTAELDSGGGSGWFNASSTVGLHAWPVVLGGLEEGGNIGDVCVM</t>
  </si>
  <si>
    <t>MELO3C005867T1</t>
  </si>
  <si>
    <t>MEVSTILRRKPISEPPGNFHGRSSTGSRIVRISMTDPDATDSSSSDEDTLNYPRRRVKRYEIELSVGTAGDGGGCGARKRKRKRKAVGNVSKFRGVRRRPWGKWAAEIRDTGRRVRLWLGTYDTAEEAAMVYDSAALKLRGPAALTNFPTHTPPPSTGDEPSSPTNISSPTSVLYRTQFTECSSSYRAVNDSPVVDCPFSDDIFKSSVLESPLFPEYQSTLITEAPWIDADGGARSSDLVAAAGSVEIVEDHDYFEEILMGSDPLVVL</t>
  </si>
  <si>
    <t>MELO3C005940T1</t>
  </si>
  <si>
    <t>MSSWRESDVLESIRQHLLKENLNKSGDGDGDGIFSIIQDHHYKAAAVEKFKGVRRRPWGKYAAEIRDPKRNGARTWLGTFETAQEAALAYDRAAFKIRGAKAKLNFPHLIDSASTYSTSASTSSTKRPPSPTHADH</t>
  </si>
  <si>
    <t>MELO3C005941T1</t>
  </si>
  <si>
    <t>MLSSSSSSSSLEGSSSDLFLLEQIRRHLLEDDLGKGSTNNNVEDGIIRYDISCSGAGWEMSNNNNNNMVDQMSSIIIRDNPEEKSRPRGLQFRGVRRRPWGKYAAEIRDPSRKGARIWLGTYHTAQDAALAYDRAAFQMRGAKAKLNFPHIISSNN</t>
  </si>
  <si>
    <t>MELO3C005972T1</t>
  </si>
  <si>
    <t>MEPFFNYIEASDAKATSFSHSPSITTHHEYQHLSSKNTKQRTTIQRNRDHPMFRGVRKRNWGKWVSEIREPRKKTRIWLGTYPTPEMAARAHDAAALAIKGHSAFLNFPELAQFLPRPLSRSHKDIQAAAAQAAAATFSSGINAESGGEEAVEESREPLFPGSDGGERTEDSTNSPSTIAGDETLFDLPDLVIVLCGGRS</t>
  </si>
  <si>
    <t>MELO3C006059T1</t>
  </si>
  <si>
    <t>MGRVFSGGIKFRETRTVTHKPAAETKLVRISYTDADATDSSSGEDEEPILVRHVKRHVTEIRLLTTDCSKKAPPKSRANPPRNSESHRKFRGVRRRPWGKWAAEIRDPLRRTRVWLGTYDTAEEAAVVYDEAAVRLRGPSALTNFVAETPHSETTLVTYLTPPPPENQSTAAVVSETKESRSVCSPTSVLRLEEENWRAIDHYLSEESGLEDEFNWLYDRNSNSFLFNLISPQPIFSDQMEMTIPKWEDFGDISVDFDSCKWDVENYFQDPNFSIA</t>
  </si>
  <si>
    <t>MELO3C006149T1</t>
  </si>
  <si>
    <t>MAAGRETKRSATVSRCISHSQPNKSPARRFVGVRQRPSGRWVAEIKDSSQRVRLWLGTYDTPEEAARAYDEAAIALRGENARTNFVSPAAGWSPDSKVSNIGVLKAKLSKNLQSIIARTSEQSKSLKNRVSDRFTFGNIFNFRSYQSATMADLTTIDKAAVQPSIIVPHVETDQSGSWDSSDGDGFRPLGFCSDGSEVAGDWWVDRILEDDDYNEGLMSKRFRVSSSVVVPPTFSGSPTYGEC</t>
  </si>
  <si>
    <t>MELO3C006333T1</t>
  </si>
  <si>
    <t>MSRKIRVICNDPDGTDSSSSENERDESNSSKSKRIVREIHFPLLPSSNSTSNSSIHDEETSHTSSHHTNNGGKPQQLTNIRVLTKTLTPERTTSRYRGVRQRKWGRWAAEIRDPFKRARVWLGTYNTAEEASRAYESKRLEFQSAMAAAPKSPTRFKGSHVLGY</t>
  </si>
  <si>
    <t>MELO3C006430T1</t>
  </si>
  <si>
    <t>MDYSVFFSPVSDFSSESSFGSPESSFTNLDHNFLPFNENDSEEMLLYGLISEGTYESSDTSIGTVQVKEEEVDSIGEESPKKERAYRGVRRRPWGKFAAEIRDSTRHGIRVWLGTFDSAEAAALAYDQAAFSMRGAAAILNFPVDRVRESLKEMNGGSGGSGNSLAEDGGSPVVALKRKHSIRRKAISKKSKERDVRIQNVVVLEDLGAEYLEELLGSSQSDNPSCSF</t>
  </si>
  <si>
    <t>MELO3C006431T1</t>
  </si>
  <si>
    <t>MEDTRKGKEQQKHGDDGIKYRGVRRRPWGKYAAEIRDPSKNGARQWLGTYETAEDAARAYDQRAFQLKGHLASLNFPSEYYARVMGSPPHPPHLFPSVPINSGFESGGVGGGSSTSNVDPQKVIVFEYVDGRVLEDLLAQEDKKKKKNSK</t>
  </si>
  <si>
    <t>MELO3C006432T1</t>
  </si>
  <si>
    <t>MDESGGRGRGHGDDLAGGSREICYRGVRRRPWGKFAAEIRDSRRQGVRIWLGTFNTAEEAARAYDRAAYNMRGHLAILNFPNEYPLTSSGGGGAYYSSGSSSSSSMSMRQNEVIEFEYLDDKVLEDLLDYGEESDKRS</t>
  </si>
  <si>
    <t>MELO3C006626T1</t>
  </si>
  <si>
    <t>MATSKASDKGYPIYETGQSQMGFALLQRNSSPISQNGGERRGRRKQAEPGRFLGVRRRPWGRYAAEIRDPTTKERHWLGTFDTAHEAALAYDRAALSMKGTQARTNFIYSDTSTFHSLLTAFDVQTNLLPNSDHSHSKLQQITPPITTPNNQHNNNISFAQSQALNPSVIDDHDSNFFFSNDSNSGYLSCIVPDNCLKPPSDSNYKTQPKNIHSSTTSNDLKKFSFFASNSIETLPFEGLDVYNNNNNGGYGSVMEEQQEIWESNGDELSAIINSSSSSSMVGENGGFHPFMNTSYGGLLPQSSTCSPSAPSFGEAFDFGYTLL</t>
  </si>
  <si>
    <t>MELO3C006688T1</t>
  </si>
  <si>
    <t>MCGGAIISDYVEPNPVVVDNLLWPDLDTTLFSDLLGLDLSGTQNYLFNNTTPSANVVHNIPKQLSQVKKERVEGNEGATSEMKKPQKVRKSKYRGIRQRPWGKWAAEIRDPQKGLRVWLGTYNTAEEAARAYDQAAIRIRGKKAKLNFPHPPPPPSLPLPLPLPPSLPQQQQQQLPTTSATPFDVELKHQISTLESFLGLDPSPPVEPTADLWWVDDLLTYQQQNLQL</t>
  </si>
  <si>
    <t>MELO3C006869T1</t>
  </si>
  <si>
    <t>MDSFSNFYEEYFSSSESSNCRRPIFSDEDFMLAASNPKKRAGRKKFKETRHPVYRGVRRRNSGKWVCEVREPNKKSRIWLGTFPTAEMAARAHDVAAIALRGLTACLNFADSAWRLPVPASTDARDIQKAAAEAAEAFRPAESDGSSVDDSRTENGMMAETTTPENVFYMDEEAVFGMPGLLEDMAAGMMLPPPQHFRDDMDFYSDVSLWSY</t>
  </si>
  <si>
    <t>MELO3C006870T1</t>
  </si>
  <si>
    <t>MSDNNNNNNSPLPPGRHRIFRGIRSRSGKWVSEIREPRKATRIWLGTYPTPEMAAAAYDVAALTLKGPNASLNFPHSLLSYPIPPSTSPSDIRAAAAIAAAARNPNNTSPQASPAAATTITATTTEYSSVTEAIDGGGPSSHATGDCSGKFVDEEELLNMPNLLVDMAEGMLVSPPRMKSPSSDDNSPNHSQGDDGLWSYSK</t>
  </si>
  <si>
    <t>MELO3C006973T1</t>
  </si>
  <si>
    <t>MEDTLFSPVKFTEHRNFTNKFSAKKHHQSESRVVRISVTDPDATDSSSDEDDFFERQRVKKYINEIKIQSGCRNNLLPSCRKRPAGDRSEFRRQGKVVPPTNGKKFRGVRQRPWGKWAAEIRDPARRVRLWLGTYDTAEEAAMVYDNAAIQLRGPDALTNFATPPAVPMPEKEVETTNIPSVSGSYYDSSEESHNLSSPTSVLHFRTPSPEESEKPPKSDDLQKPPAPFVDDQFHECQGETSFSEEYHTEFPRFDYDFKFPSPESPIFLDDQPLFFEDSIWNDDFSEIFTNLPEDFGSPLLSSSSIGQGGDDYFQDILTGSDPLVVL</t>
  </si>
  <si>
    <t>MELO3C007241T1</t>
  </si>
  <si>
    <t>MAIQQDQSEAILENVWANYIGEKGLDGNGATKSVSGLNKTWTELPSLCYRNGSMEVLERLPSLGRWVSMGAEAWEELLDGIVPVNNTEQSVHEDLKNTPTSHSGFNVNTRRAEKVVATRHYRGVRRRPWGKYAAEIRDSSRKGARVWLGTFNTAEEAALAYDKAALRIRGPKAHLNFPIETVTEATGIHLSTRNDHLNSLMPSSFQGHDSSSHGNSSITGKRLTREWEDNFDFNIMEFEQPMLKRKTSINNMFYDDFDVFEFQDLGSGYLDNLLSSL</t>
  </si>
  <si>
    <t>MELO3C007242T1</t>
  </si>
  <si>
    <t>MVLGSHTPQAGLPFNENDSQDMVIYQVLNSPMSSHSTLPPADDQPNANSSRRLNPPARTIAKKHYRGVRQRPWGKYAAEIRDSTRHGARVWLGTFATAEEAALAYDTAAFRMRGPKALLNFPPEVVAAAAAAKTTTTSPPSKRKPNAEPWGSSSSTISLATSRSESDCSAPE</t>
  </si>
  <si>
    <t>MELO3C007267T1</t>
  </si>
  <si>
    <t>MAPREKAVAVKPNVGNVKEVHFRGVRKRPWGRYAAEIRDPSKKSRVWLGTFDTAEEAARAYDNAAREFRGVKAKTNFPLPSDDKLLNLNNKINNINNNQSPSQSSTVESSSREQALMVDSSPLDLNLGHGIGGLTTAGPISFPFQRYQIPMIGEVFTRGIPPSNHVLYFDAALRTGMINSHPNQRLHFDRIREAVSDFRRDFAGSGVQSDSDSSSVVDMNGQDLKPRGGSGGRLDLDLNFPPPESA</t>
  </si>
  <si>
    <t>MELO3C007559T1</t>
  </si>
  <si>
    <t>MSGFSGNFVTAPFGSRLGVEEENSIMVSALTHVLTDSRIGLTHAQYQLLFSSNLDHNDDDSNNNSGNVLWFPSAMDECKKCQFAGCLGCNYFEDGSNQNQNVVKDEENDNKNKKKRRKKIKGRFRGVRQRRWGKWAAEIRDPRRKVRVWLGTFQTAEEAARAYDRAAIEFRGIGRAKLNFPASDYQQNQIPQGYREPNLEEIKK</t>
  </si>
  <si>
    <t>MELO3C007573T1</t>
  </si>
  <si>
    <t>MDGGGVPEATRKRSGLDNQRLYKGIRMRKWGKWVAEIREPNKRSRIWLGSYSSPVAAARAYDTAVFYLRGPSARLNFPELLAGEGRGITAGAGDMSAASIRKKATEVGARVDAQESSLGQQSRSHHSHTSASPPETKGCSGFLDRVDLNKLPDPEEEDEEGDGEFEWERVERH</t>
  </si>
  <si>
    <t>MELO3C007769T1</t>
  </si>
  <si>
    <t>MAAAIDVYSGTSTPVYYSDPFSEELMKALQPFMKSAISTSSSSSSSSYSPSPPPHPSVSSQPRLIPDFCSPSSTRLFSQGFSGIEQMGFEQSGPIGLNNPTPSQILQIQAQIQLPSPTMSSFSSSSSSFQSQYHNFLTPKSFPMKHIGSPPKPTKLYRGVRQRHWGKWVAEIRLPKNRTRLWLGTFDTAEEAALAYDQAAYKLRGDFARLNFPHLKHQFGDFKPLHPSVDAKLQSICQSLKQGKTEVCSVEDEKPTTIPLPSESNSAVNNFWEPELKSEVETSFSSSSSSPSRSEDYSTSTGSSPDSSISFLDFSDSQWGEGVEAFCLEKFPSIEIDWAALSQLAESEC</t>
  </si>
  <si>
    <t>MELO3C008014T1</t>
  </si>
  <si>
    <t>MADPEDNKASEMFLNFSREMEMSAMVSALTHVVAGDVPDRDACYDSTWTSSSVSAPAEPSNLHGGGGYKRGRTLALEDGGSVSTWPSSAAISGDSSNVVIVRPQSGSATVENSVYEYGGEITTAAEEPPARRKYRGVRQRPWGKWAAEIRDPYKAARVWLGTFDTAESAARAYDEAALRFRGSKAKLNFPENVRLRQLPTTEYPITHFTNSSPTNTVLAIPTHSEPIVSYRPTFNLQSSSDASPGNFLNFSDGQLQTPIDMYSEINFSSSSSMASSFYSSSAGQSNPQFSSSSSSSSSPMVSLSFQPLSFPGRRDSAGDNEQYSTAGWSEFFNHATSSG</t>
  </si>
  <si>
    <t>MELO3C008082T1</t>
  </si>
  <si>
    <t>MASSSNSLGEIKKFKGVRQRKWGKWVSEIRVPGSQDRLWLGSYSSPEAAAVAHDVAYYCLRRPSNLDHLNFPPMVLPLTNHLLIRDDMSPGSIQRAASDAAMAVDAQYICNSLADRGSSGRAGAFQASGDDQYTAFNNDQDLSIQDYL</t>
  </si>
  <si>
    <t>MELO3C008308T1</t>
  </si>
  <si>
    <t>MDPDHSPSSSSSHLLPQPKPLDHSSPSSPSPSSSNPSDSSPNNNNNINNNNNNNGARKRKGKGGPDNNKFRYRGVRQRSWGKWVAEIREPRKRTRKWLGTFSTAEDAARAYDRAAIILYGSRAQLNLQSTSPNNNYSSSNSSSSSSSSRSSSSTSLRPLLPRPALSSTFSFSSMASSLPLMPSPQSYTAIYPPSSSLIYPNLLHNQYPPQLTQHPTHEIITSSTTTVTNCTPPISTTATPSSPTTSYSQNPNNPTLLLASPLPPLPSDLILGPIGPSSPAVGWPSLDINDDDYLPSLWDYHDPFFFDF</t>
  </si>
  <si>
    <t>MELO3C008318T1</t>
  </si>
  <si>
    <t>MISETIERKRKSRSRRDRSTVAETLAKWKAYNECFDSSNDGGKLIRKAPAKGSKKGCMKGKGGPLNSHCNYRGVRQRTWGKWVAEIREPNRGSRLWLGTFPTAIEAALAYDEAARTMYGQTARLNLPNIKNRGQLQGILLEDYLGLRNSDSSTTTSTCSESTTTTSNQSEVCVPEEFTVRPQLVPLNVKSEDGEGESRTGDHGDETATPMCLENQVKHEDCNGQTAALVAEFPCLDQLQNFQMAEIFEPRTGPQTGPMLTPLSLEKQVKDEDLDAVYRERSDDQAVLSEAGISSLYDLQNFEMDEMFDVEELLSLISSDSLHDPTNILKGNADGYTSMVPSQVGSIGSEKPPNSSYQMQNPDAKLLGSPQQMERTPADVDYGFDFLKQGREEDLNAAADDCVRYLNEIGDLGF</t>
  </si>
  <si>
    <t>MELO3C008331T1</t>
  </si>
  <si>
    <t>MCSLKVANRRGIGSDLAQFPSGGAGDGDGDTGGGGSSSSDDPHRLLYGQRDDGDYTSGVGEFSTIVSTLTNVMSGQAAPDWSYGGGGQGFVSSSSSASGSERRYVPGMSYWVGQKRMREEEISVETQHDFDSVSRGFSFRGFEDHISHSQQGQSSNAPVKEEVPPPPHTAVSNPAAAFAPSSLTSNDAVVIGERRRRYRGVRQRPWGKWAAEIRDPHKAARVWLGTFDTAEAAARAYDEAALRFRGNRAKLNFPENVRLIHPPQPAAVPSAALPQIAPQPTAAFQSQNYRDYIEYSNLLQNSGDILRQPSSLLQQMFYNAQLPPFESSSSPAPAPSMSSVSNSVFFNPTLQQQQMGIFRPSPQNQNQGGSDYFPATSWDDSGGQYPSSSSG</t>
  </si>
  <si>
    <t>MELO3C008810T1</t>
  </si>
  <si>
    <t>MEIDFQSSEIHGGATASSIIKSTKFKGRNRSNNNGNKFVGVRQRPSGRWVAEIKDTTKKIRMWLGTFETAEEAARAYDEAACLLRGSNTRTNFIPQISTNSPIASRIRSLLNTKKTVNRKPLETPTTSVAASAGSAVVGPSIKDDGLFEGAYKPDMTNCLEEREVSSCDSCCSESCELGVSLAENGTVSSEELELCAFERMKVERQISASLYAINGVQEYMEAVHEANEPIWDLPPLCSLFC</t>
  </si>
  <si>
    <t>MELO3C009307T1</t>
  </si>
  <si>
    <t>MLDLNLEVVSSESASDSVEMVTDRFMQFSANRMESAGSFNSSSVVNGDLSASTTGDEDSSSNADEAFPFTFGKDYADQESLTAKSLCVFDDHRDQTMELFPLTGGLSSGSSPLERCPEVSPSEFSYCGGAPERRIPAPPTQQQHQPMKKNRRGPRSRSSQYRGVTFYRRTGRWESHIWDCGKQVYLGGFDTAHAAARAYDRAAIKFRGIDADINFNVCDYDEDIKQMSNFTKEEFVHILRRHRTGFSRGSSKYRGVTLHKCGRWEARMGQFLGKKAYDKAALRCNGKEAVTNFEPSSYVAEMASETDIGGLFLLCLYNLLFDHCHFVVLVLNDLVWSTGLHLMISIQYRKLSLFPLCREQPNY</t>
  </si>
  <si>
    <t>MELO3C009441T1</t>
  </si>
  <si>
    <t>MASSSGRHPVYRGVRRRNTGKWVSEIREPRKPNRIWLGTFPTAEMAAVAYDVAALALKGQDTELNFPNSASSLPIPASRSPSDIQAAAASAAAALGAAAAAMEARNNSGSRRGSHSDDVVYEARYGQEYELESQFMDEDLIFDMPNVLMNMAEGMLLSPPRFNNHGGDEDRDFGTDQNLWNFP</t>
  </si>
  <si>
    <t>MELO3C009442T1</t>
  </si>
  <si>
    <t>MPSSSSSSTNDHLPPPTTVAKRKAGRKKFQETRHPIYKGVRQRNGKWVCELRQPNKKSSFWVGTFCSPKTAAIAYDVVALAIKGESVSLNFPNFAHSFPRVMSSSSSINDIRAMAIKTAETFTSSDIMMPLSSPSSPSSLCSLMSEEKVVPNYFWDEEEVFNMPAIIAGIAEGLIITPPGMKREFDWEDSENTMELSLWSHE</t>
  </si>
  <si>
    <t>MELO3C009669T1</t>
  </si>
  <si>
    <t>MENGRDNKKPHTSPFHHKPWKKGPSRGKGGPQNASCEYRGVRQRTWGKWVAEIREPKKRTRLWLGSFSTAEEAAMAYDQAATKLYGPHAYLNLPHLANHNNDSSDYKSNLLKWVPSKNFISLFPHTNRAAAAVATTGSFMSLHLIHQRLQQLKPPHSFLSSNSLSSPSKKLEDKGEKEKDEEASVREETTTKTTATRSVEEEEKPQIDLNEFLQQLGILKEEEDEKLEIELEGEKGNDNNKDKDNDNDDRGCCLGSSEVSNNCDYSDEVEVLSDKSFNWDSIMEIHPNIEDNHFGNFQLYDHHFLNYEDDLSFPNSIWDFEEDHSTRIIH</t>
  </si>
  <si>
    <t>MELO3C009804T1</t>
  </si>
  <si>
    <t>MASSSSDPGFKHEPGACSTAAAGRGTAESSEVVMANDQLLLYRGLKKAKKERGCTAKERISKMPPCAAGKRSSIYRGVTRHRWTGRYEAHLWDKSTWNQNQNKKGKQGAYDEEEAAARAYDLAALKYWGPGTLINFPVTDYTRDLEEMQNVSREEYLASLRRKSSGFSRGISKYRSLSRYFFFPC</t>
  </si>
  <si>
    <t>MELO3C010341T1</t>
  </si>
  <si>
    <t>MPKCKKFRGVRQRHWGSWVSEIRHPLLKRRIWLGTFETAEQAAKAYDQAAVLMSGRNAKTNFPTSSSNGETINNIDTTTKDSPKGLSEILQAKLKKCCRTPSPSMTCLRLDTENSNIGVWQKRAGQQSTSNWVMTVELGNKKRLSNENENENDNNADSDMMAVVASDHHQSPVVEVAEIPSELDEEEKMLALQMVEELLHINFDPAEPFEIQQGKDINYL</t>
  </si>
  <si>
    <t>MELO3C010425T1</t>
  </si>
  <si>
    <t>MAAAMDFYNEGSQTDHFGGELMEAIVPFIKVASSSSSSLSTFPSSSSSSSSPTPYLPPHYSSSFNTHLNFSHSASQQSNLYPNGCSTSMNPVFSDGFSTQNLIGFEQPFTIGPHQLSSSQIPHSQPQNSFLQNQTPLAFAWGEQNYQPPSSSEQQTPSFLAPKPIPMKQVGSSSKPTKLYRGVRQRHWGKWVAEIRLPRNRTRLWLGTFDTAEEAALAYDEAAFKLRGDSARLNFPNLKHQGSCVEGEFGEYRPLHSSVAAKLQAICDNLAKPQKQGNSKKPVTAAKKSRSQFCSMAEETAAVKVENSSSRAVTESDGSEASSPLSDLTFPDFTELPWDQNQAWENSMLEKYPSEIDWASILS</t>
  </si>
  <si>
    <t>MELO3C010466T1</t>
  </si>
  <si>
    <t>MVKKVEKTAEKSSLAPPPPPCKKKYKGVRMRSWGSWVSEIRAPNQKTRIWLGSYSTPEAAARAYDAALLCLKGASASLNFPEIANSIQTFDNNRHFRRHHHIDTSDDAIMSPKSIQRFAAAAANGFPDNVGTVVSPPSSAVSSPSPSTSTSSTPSDQPDDDMSVIVTSNGFYNDQFDHPTAEMESWCNYFDALQSPKYIDQIFTDGWLDFDSIAEGKIDHFDEEESDIRLWSFC</t>
  </si>
  <si>
    <t>MELO3C010692T1</t>
  </si>
  <si>
    <t>MEADSFRRVPIDNNNTSSNPFLDYQMKCNATTPTTPTATTTTTTTTTTTTTSSSLKRTLRDHNSSSGTMRYRGVRRRPWGRYAAEIRDPQSKERRWLGTFDTAEEAARAYDCAARSMRGLKARTNFVYPSSPPAPHSLSSDDYLIPRFNFPPKHSLPRLNSSNWPIFSTPNRGPDFLWSGHAQRINTASPTLDMLLLRDFLNFPSSNYNHSSKPSYPINTTTTTTTNNNNSSTTKITPPPPPENYSSEFLPKDSPDSGLLEEVIHGFFPKSHDSNNINNSDDYFNNNDENKNANLSGHNLDLLDYQLADENFNNNNTALINQDAPDHGRLFGDAHNLILDDIFQCPELLNPFPSKLQNA</t>
  </si>
  <si>
    <t>MELO3C010784T1</t>
  </si>
  <si>
    <t>MKEGEEKMKSMNDNEDSNNNNNNNNNSWLGFSLSPHMKMEVSSSDHPYNQHHSHHSASNPFYLSPHFNSNNTEIFYGIPDNSSLHHHSAAASLSVMPLKSDGSLCIMEALSRSQTEGMVPSSSPKLEDFLGGATMGDRGGYFNQNAESESDREHSFDLLQRPIRHNQQILIQNSNQYYSGLLPSSIGIGTCDPQILPPDDDGIPCFRNWVSRSHYSATHNTLEHHISGGDGGGGTLMNESNGGGSASIGGMSCGELQSLSLSMSPGSQSSSFTTSGQISPTGGDGAAVETKKEAPENSARNNPFIVNPSILLVKEPPNIVASPGGYDMEEKAARAYDLAALKYWGPSTHINFPLDNYQTELEEMKNMSRQEYVAHLRRKSSGFSRGASVFRGVTRHHQHGRWQARIGRVAGNKDLYLGTFSTQEEAAEAYDIAAIKFRGVNAVTNFDISRYDVEKIMASNTLLAGELARRNKDVEPSNDSSIVPYDSSVVSNNNGGIGIGMEINPDNTANGNANDWKMALYQNPSHHQQQAAAAACVADSLDNHHSKSMAMSGSYRNASFSMALQDLIGIESLSANTHGIEDDVSKQVTHFSNSSSLVTSLSSSREGSPDKTNVSMTFGKAPPIMASKLIGATNGVGVGSWYPSPQQLRPTAAAISMAHLPVFATWNDT</t>
  </si>
  <si>
    <t>MELO3C010840T1</t>
  </si>
  <si>
    <t>MEESVDTTIPEKRKQSGRQEKPYRGIRMRKWGKWVAEIREPNKRSRIWLGSYTTPLAAARAYDTAVFYLRGPSARLNFPDLILQDMDHQLLDVSPSSIRKRAIEVGARVDAAAHQTSLRQSKPISDKPDLNQFPDPESSDED</t>
  </si>
  <si>
    <t>MELO3C010977T1</t>
  </si>
  <si>
    <t>MLKSCSSNNKNNKKASSRKGCMRGKGGPENASCTYKGVRQRTWGKWVAEIREPNRGARLWLGTFDTSYDAALAYDNAARRLYGSDAKLNLPLISSSTSVSVSSSSSTTSDNNNNNSVVATASTYNNKVNPMVEDVASSSSSISNNKRFREDEEEQIGGLWRAMSISLDDSIWVEAAMSLDFPLLMEQQTSFSPNLVDTNPNPGWDSSIPWY</t>
  </si>
  <si>
    <t>MELO3C011143T1</t>
  </si>
  <si>
    <t>MSSSKEQSPSPETESSSSSSSDSNKKPKRINSNSSSNSKHAVYRGVRMRNWGKWVSEIREPRKKSRIWLGTFPSPEMAARAHDVAALSIKGNSAILNFPDLVHLLPRPVSLAPRDVQAAAAKAAHMHNLSSNANTNNHNTNSNSSSAFSDELSEIVELPALGTSYDGGVGVGGEFVFVESELESAAWLYQPPWVQSLQEDYDDIDGDGDCGKLGMGFVSNGFKGFLFDY</t>
  </si>
  <si>
    <t>MELO3C011286T1</t>
  </si>
  <si>
    <t>MPRPQQRFRGVRQRHWGSWVSEIRHPLLKTRIWLGTFETAEDAARAYDEAARLMCGPRARTNFPYDASLSRSSSSRLLSATLTAKLHRCYMASLQLTKQSSSAARRPQTDVIRTDFSVASGIAPGERVEVDGTTAKKVKMESVDCGEPLMIEMLDDDHIQQMIEELLDYGGIELR</t>
  </si>
  <si>
    <t>MELO3C011287T1</t>
  </si>
  <si>
    <t>MARPQQRYRGVRQRHWGSWVSEIRHPLLKTRIWLGTFETAEDAARAYDEAARLMCGPRARTNFPFNSNDSNSSSSKLLSANLTAKLHRCCMASLHFQKPATHRFNSGADVAGIKPLTVEGNTQTEIGHQPFVALEEDHIEQMIEELIHYGSVELCSVVPPSQAF</t>
  </si>
  <si>
    <t>MELO3C011364T1</t>
  </si>
  <si>
    <t>MAALMDLYGCREFQSDPFGGELMEAIEPFMKVASSSYFPSSFPEFSFSSSSSSSSSSIPTESTSYPSDCSPPMTHLFSDGFSGQDFRGVEQSPSIGLNYLTPFQIQQIQSQFGLQTQIQPVWGQINNQVVRNQSNTAGNLLGPKGIPMKHVGSPPKSTKLYRGVRQRHWGKWVAEIRLPRNRTRLWLGTFDTAEEAALAYDKAAYKLRGDFARLNFPHLKHHGSSVGGDFGEYKPLHSAVDAKLEAICQTLAESQTKGKSDRRKSKSSGSSTIASEPQAPTVIDADDDLKPADAGSSGSEICCKAENSSSPVSAESDESAGSSPLSDLTFQDTTDSTWEQATESCMLQKYPSEIDWASIFTN</t>
  </si>
  <si>
    <t>MELO3C011572T1</t>
  </si>
  <si>
    <t>MPEPRLLQLTNQKSFGKKSKSRTEDLKMTRKIRVICNDPDATDSSSSEDEGEVQTKSLKLKRIVREIHLPLFPSHSSKSMDVTTSTPSSSQDSNNGGKNLELKKKRVLGTKTLSTRRSASQYRGVRQRKWGKWAAEIRDPFKGARIWLGTYNTAEEASQAYESKRLEFETAMAAAPKSSSNIVITSSSSSSEENEEESDSVVSQTFPAAAIIEMETSSSALIKEDEEEVIDTNLINELQVPDLGFVDEGMEINLGLPELDQFFMDDIGQFLDDFSAMDDIQIYGFDDDVPSCLPDCDFDDFGNDDISCWVDEALNVPCS</t>
  </si>
  <si>
    <t>MELO3C011671T1</t>
  </si>
  <si>
    <t>MSSTHSRFKFRERRSVTGITLPPDSAAPRILRIFVTDSDATDTSSSDDDDDDAQLLRLVRRHINEIHFHDSTHSKPNELQPTKKFRGVRRRPWGKFAAEIRDPIKRTRIWLGTFDSPEEAAIVYDQAAIRFRGPDALTNIIKPPQRNLPPEEICDSSMEIAEDGGGMRCSPTSVLRDDYWSATELLGDEMEFMDNYYGAPRIFVEERSIPETAMFCGGLWEGAVDLDGNFGSCKWDVGTCFE</t>
  </si>
  <si>
    <t>MELO3C011722T1</t>
  </si>
  <si>
    <t>MMLDLNDSITNRDETAASRIVMEDSETSNSSVVNATDEVSNSRDEDSSVLIFDILKRESSGGGSGGGASSELVTQTLFPVVGGWGDSGSPVPRTHWLNLSSTADSGGGGGPPELRIVQQKQQQVRKSRRGPRSRSSQYRGVTFYRRTGRWESHIWDCGKQVYLGGFDTAHAAARAYDRAAIKFRGVDADINFSISDYDEDMKQMKNLSKEEFVHVLRRQSTGFSRGGSKLRGLSLQKYGRWENQMSQIIGKNGIEQRSYKGDTMVDSNNGANGHNLDLSIGGIFNYHFTNSPQKLNIERPKNENNGYACGVAVGGQQQPHIPPSMWSTFYSGFLPNNEEKGREKRNNDPTTKMSTSWGWQMPTSTTMSMSMPMAIQGNIISGKNNNNNSMSSNAASSGFSSSSNFGSLYAQNNNALHSTYCPNIS</t>
  </si>
  <si>
    <t>MELO3C011947T1</t>
  </si>
  <si>
    <t>MEEALRRLNGLPITASHFDDAVSSPNNHRKKSTASANSSTAHTDRRIPRDGATSGAMRYRGVRRRPWGRYAAEIRDPNSKERRWLGTFDTAEEAARAYDCAARAMRGLKARTNFVYPSTPSSPHSLSDQLLSPLNFAKQSQISRHLATSSNWSAFSNAHTFDYPEHASHQKINPPPSFLNMLLPPHDIQNPNFVSSAPQFTHVDCQYQCPKSSFTSLPIEKDDFLPDSEFIPKEPSSSGLLEEIINGFFPKTLNKTQHPQSSNDMSISSETNFGYSVVDQQPGLSFNYQSGPVQAADHQEMSFVNGLPTNVQMGMESGNLIMENLLQYPEFFNAYVAKIQNA</t>
  </si>
  <si>
    <t>MELO3C012242T1</t>
  </si>
  <si>
    <t>MSYSPNQRSVSGSRKSNVLPNKFSADPRMRRKLRIICYDPDATDSSSSEDEGETYARKFNRIVHEIHLPPLKKSLQSESSQNSNNENKNPKFKQSKALFKNPSSRRPSSSKYRGVRQRSWGKWAAEIRDPFKRSRVWLGTYDTAEEASQAYESRRLQFEAMAAEMAIEEEGKMSGSSSTPVFSESTAETTVSHTSPSSVLEWADSTVQSHDLKEGTESIKEETDSNMNYLQEGDPGNPFIDEINMGIDFDSILADGIGMFLEDFASFDDTQILGLADDEPSGRLPSWDFEDFGNDDISCWLDDSINITCS</t>
  </si>
  <si>
    <t>MELO3C012314T1</t>
  </si>
  <si>
    <t>MEEMRKVTKEEYLASLRRRSSGFSRGVSKYRGVARHHHNGRWEARIGRVFGSKYLYLGTYNTQEEAAAAYDMAAIEYRGANAVTNFDISNYIGRLENKSSLLEEATQQTDDPNYSPVSSEGEVVQQQQQDQQQQQQQQTTLFSGPPDLQFSIESNPAMVVMDEPPTQDDHDLHWSFLDTGLFVQVPDLPLEKSSELADLYFDEIGFEDDIGMMFEASLENNNCEANNNSSNSNNNNNNNVGKMEVNEKIRLFSTTTSPSSSSITTSVSCEFRV</t>
  </si>
  <si>
    <t>MELO3C012896T1</t>
  </si>
  <si>
    <t>MESSYFSFSDSDFSTESSFGSVESSFSWSEFFSIHSALENSTGVEEFLGNQKSESESKIVVKEEIEVNSIDFKEEKQRKTTEKNYRGVRRRPWGKYAAEIRDSTRHGVRVWLGTFDSAEAAALAYDQAAFSMRGTMAVLNFPVEMVRESLQDIEYQLEEGCSPVVALKKKHSMRRKSVAAATAAVEKKKMKKKNNVVILEDLGTEYLEELLMLSSCESINPF</t>
  </si>
  <si>
    <t>MELO3C012994T1</t>
  </si>
  <si>
    <t>MAESNNWNSESESREMKRGKQRDQEQRDQKHPIYRGVRRRSWGKWVSEIRQPRKKSRIWLGTFTTAEMAARAHDVAALSIKGDSARAILNFPQLAGLLPRPVSLMPRDIQEAAAKAAAMVDFDSETVSFSNGEEGSDELGEIVELPNIEEDIRAESWNEFEFIDSVDWWGNPPFTAAEMDFCAVFSDQSTAPVTFDRGDWE</t>
  </si>
  <si>
    <t>MELO3C013593T1</t>
  </si>
  <si>
    <t>MSNFKSNLSLRTTDHDKNEDKMDTNHNEFHQCSFPRQPGYPTSLLPPPFKKIRDPESHDPIHPLDSISHHSFPFLNPPSSVSSPASTRPLFPFALEPSQFKTEPVASTVHQPPSVLPQHNQLVAPPLASTQNGFGYPPYFMGEFASFQQQKQQQQQHQQFLQYWNESLDLNSRAGFRPQVRPLNATKLYRGVRQRHWGKWVAEIRLPRNRNRLWLGTFDTAEDAALAYDREAFKLRGENARLNFPELFLNKDKEAEEEEEEEEEEEETSQTSAPQQDVDNNNHDNDIELESNNEGVTEENIQEEEEEEEEGISKTQEMVWREMAEAWLNAMPAGWGPGSPVWDDLDTTNNLLLQPQLQFVNPIQQPSFDLTSASPSSSSCPMKPFFLKDED</t>
  </si>
  <si>
    <t>MELO3C013916T1</t>
  </si>
  <si>
    <t>MMYGQINGCESDFVLLETIRRHLLGDSEAFRCGNFSLAGTTSPVFCRSSSFGSLYPCLTENWGDLPLKEDDSEDMLLAGVLRDAVNVGWVPSLETFNFGFSDVKPEPEILSPVNILPEVKVPSPEVATALPAVVPAKGKHYRGVRQRPWGKFAAEIRDPAKNGARVWLGTFETAEDAALAYDRAAYRMRGSKALLNFPLRVNSGEPDPVRVTSKRSSPRSSPEPTSSLSSVESGSPKRRKKAEGTAVSTPELNQLVVGTIGLQVEADVAKCTSGE</t>
  </si>
  <si>
    <t>MELO3C013917T1</t>
  </si>
  <si>
    <t>MEFVNLEEAVALESIKLHLLGELSPFPRILPSDDDNLCVSSSDRRSVSSGSSSTSNNCVLNISDYFNSDEIFEFSPDLMPTESSSMSSNDDFFGFEMKPNVIDLTTPKSTELVEFETKPRVFEDFNSRTQYSNSSIEVESKISQVANSNRKRANLKISLPNKTTQWINFDSAVEKKNPVVVQQRSRDVEAERKVHYRGVRQRPWGKFAAEIRDPNRRGSRVWLGTFETAIEAARAYDRAAFKLRGSKAILNFPLEASNSYSEPVVVGKRRREEEEVEAVVVKKEKRGEEEEEVKQAAGDVSYLKDMPLTPSSWSMVWDGETKGVFNIPPLSPLSPHPAFGFPQLMVV</t>
  </si>
  <si>
    <t>MELO3C013926T1</t>
  </si>
  <si>
    <t>MEDPLQRFQFHSQSSSSSSDIKNCIKEKTSKKVKLGSDGKHPTYRGVRMRQWGKWVSEIREPKKKSRIWLGTFSTPEMAARAHDVAAKTIKGHSAYLNFPELAHRLPRPASSSPKDIRAAAAKAALFNDEQNPGAKSELNLNCCGSSAVAVKSGGEIDDTFFDLPDLFIDDPNHQIDTFCFSQFVPIDGFDSVFTRPLSPSSPSDYFTYRGSLL</t>
  </si>
  <si>
    <t>MELO3C014053T1</t>
  </si>
  <si>
    <t>MASTSSKRHDHYKGIRCRGGKWVSEIREPRKTNRIWLGTYPTPEMAAAAYDVAALALKGCNAVLNFPDSVASYPVPASTSPNDIRIAAAAAAASKRVDDQGENNYHNSHYQSPPANEFVDEEALFGMPNLLLDMAEGMLLSPPRMNSSPSRHDYYSWNSSGDGNLWSYH</t>
  </si>
  <si>
    <t>MELO3C014181T1</t>
  </si>
  <si>
    <t>MVASSFSSSRTSPSLSLFISLSLSSIDFQSPISPTLHNLSPLSHHFSFLFFFVFFFIKSVMRRGRGPPVVPPPREPPPPPPPATTGSDRRYRGVRKRPWGRFAAEIRDPWKKTRVWLGTFDSAEDAARAYDNAAITLRGSKAKTNFPLPNPTSFFDYPPHPVNAPDPFPDPRFQIRPTSSSLSSTVESFSGPRPPSSLPTLTTTSPSRRYPRTPPLLPEDCHSDCDSSSSVIDDGDDIASSPVVPRKKTPLPFDLNIPPSDLFDFSGDDLRCTALCL</t>
  </si>
  <si>
    <t>MELO3C014441T1</t>
  </si>
  <si>
    <t>MRRGRATDPLTAPESVQEPVKEVRFRGVRKRPWGRYAAEIRDPWKKTRVWLGTFDTAEDAARAYDEAALSLRGPKAKTNFPLHPSTISVHQQIPFSQQFHDSGGFCEISNIIPVNRPTSSSLSSTVESFSGPRLSIPVPSVPKLRRKSQPQVAPDDCHSDCDSSSSVVDDSEEYAQSSSIRRVLPFDLNLPPPLPPPHDVDLSGDDLHATALCF</t>
  </si>
  <si>
    <t>MELO3C014722T1</t>
  </si>
  <si>
    <t>MEGSVEKQERRDVAFKLVGKCIKKRSGKRSFVGVRQRPSGKWVAEIKDATHDIRMWLGTFNTAEEAARAYDEAACLLRGSNARTNFTLASNSSSTLSFKIRNLLIHKITLKRSSITETHAHVAHSETNQETHMFDNDTVWNSCNGEIEVGFCHFTHSCCHLPLGFNFDMDESLSAPNGITEHLGNTYDDAFDTSSAQLDYTDFSSFFFVPT</t>
  </si>
  <si>
    <t>MELO3C015543T1</t>
  </si>
  <si>
    <t>MTKPSSAAADAAVDTSDSRYKGVRRRKWGKWVSEIRLPNSRERIWLGSYDSAEKAARAFDAALFCLRGDSARFNFPDNPPDIPGASLLSRSEIQSAAAQFANSDPTIPSSEFHRPTTADSPSPSVVSEMTTSVIECDERSPFFDLHTAMGSENYVTDFGLFPEYSYNPFYNEMFINSSSSSSTIPCYDYYGDENFEATHQDDSSYLWNF</t>
  </si>
  <si>
    <t>MELO3C015737T1</t>
  </si>
  <si>
    <t>MSIVSDLFGNYQENFLWNNDHCGSLISGQEESSFDFNYLNKMLFDDMVSVAAEETMSSSDSSSCSSSIVMQVKEEVVEVEVDEGSFSEDVVVEEDQSHKEERVYRGVRRRPWGKYAAEIRDSTRQGVRVWLGTFDSAEAAALAYDQAAFCMRGGLATLNFPIEVVRESLREMKYRREVGSSPVLALKRRHSIQRKRMAEVEKMEKKMMKKKKKKSVVVFEDLGVEYLEELLSLTS</t>
  </si>
  <si>
    <t>MELO3C015739T1</t>
  </si>
  <si>
    <t>MEGKRTGNEGKRSTNESRYRGIRRRPWGKFAAEIRDPSRNGARLWLGTFDTAEEAARAYDQAAYAFRGHLAILNFPNEYQSGNPNFGAGYGSSAAPGSSSTTTISFGGNYSGNNARRGSGEVIEFEYLDNELLEELLQSEGEGYNRKN</t>
  </si>
  <si>
    <t>MELO3C016285T1</t>
  </si>
  <si>
    <t>MNNKMQEQLNNPQFISNSKSFTDIRTLLSNLLLSPHSTNTLDSIFSHCLPSSAAPPTDPPLGSSVYLRQRDLVHQFCLENRDACSSANLHLHPLGVSTGYGGFPTAVKKKLYRGVRQRHWGKWVAEIRLPQNRMRVWLGTYDTAEAAAYAYDRAAYKLRGEYARLNFPNLKDFRNLEFADCGRLNALKNSVDAKIQSICLKMKREKAKKNGKKSDPKSALFLNPFRCRRRRRQWKSGVGAGKWGIRRWFQKMGFGGRRILHRRHRRRQDRRSHRRRRRRWWSGKVFVKGTLHWRRCRLSIQI</t>
  </si>
  <si>
    <t>MELO3C016313T1</t>
  </si>
  <si>
    <t>MDFFVPPIKYTEHRNQTRLVSSPLMGPKVVRISVTDADATDSSSDEEKEEYVCRRVKKFVNEITIEASSTGKSSRKKSTGGKSKFASVNRGSLKQMPAGSRKFRGVRQRPWGKWAAEIRDPSRRVRVWLGTYNTAEEAAMVYDNAAIQLRGPTALTNFTPPPVKSSTETTTAVSSGYASTEESNENLSSPTSVLRCLSPSANDAVSEKVSATTGKEIRGDESEKFSDFSFHSNCDTFFPNDIFDFQPPVPSPFDDKLLNDALLKGDYGSSMFINPGDDFEFGFGFGLSTWHTVEDSFLDFSDIFGSDPLLAL</t>
  </si>
  <si>
    <t>MELO3C016780T1</t>
  </si>
  <si>
    <t>MEGEVCSSVNSSSPKRKQRHDDQNHLQQEKPYRGIRMRKWGKWVAEIREPNKRSRIWLGSYTTPVAAARAYDTAVFYLRGPTARLNFPDLMFETDQLHDMSAASIRKRATEVGARVDAIQTSLHASNSAGTQVSDKPDLNEYPNPETSDDD</t>
  </si>
  <si>
    <t>MELO3C016927T1</t>
  </si>
  <si>
    <t>MADRLNSTTTEQPNDNSSADQTSKYKGVRRRKWGKWVSEIRLPNSRDRIWLGSYDKPEKAARAFDAAQFCLRGPQAKFNFPDSPPEIDGGDRLSAQEIQAAAAKYAEEHGEEGVGNDHDEALVTVEGGGVWPDWDMTMDGGWEFGFGGNAMIYDGNISFEVQENMEEKEDFDNNGGDHFCHEPNFLWNFDNH</t>
  </si>
  <si>
    <t>MELO3C016980T1</t>
  </si>
  <si>
    <t>MARPQKRYRGVRQRHWGSWVSEIRHPLLKTRIWLGTFETAEDAARAYDEAARLMCGPKARTNFPYSSSAIQSSNSRILSSNLTAKLHRCYMASLQISNQGSGEEFKRDITSAFPAPASTSSVVEDIIPAAEEGPCAADWMVRSVKMESEFGELKLLEDDHIEQMIEELRYYGSMEFCL</t>
  </si>
  <si>
    <t>MELO3C017272T1</t>
  </si>
  <si>
    <t>MATNSSSQPPNQEINHGRRRFLGVRQRPSGRWVAEIKVSSQKLRLWLGTFNRAEDAALAYDRAARLLRGRSAKTNFSYDYDHGFFNSTINQEQTPSLFEHSPKLCRLLQHALMKNRSRLISTTDHQYHHRRRHQQQISRNNGGIDSVVEDTIFCSSTNLVENDNNNNNNNNSNKGCGCGFSFGGSKVYTSVFVAPSFSSDVEK</t>
  </si>
  <si>
    <t>MELO3C017645T1</t>
  </si>
  <si>
    <t>MDSSDEFLTIEFITQFLLGDFSDHQTHFPTDSPFLHPIKLEDFFFDSPIPPLPPPPEISDNDTKKPGKVVDQSTTPDPDMSTQACGAELAAKVSVVEASGGKAGRRHFRGVRRRPWGKFAAEIRDPTRKGSRVWLGTYDSDIDAAKAYDCAAFRLRGRKAILNFPLEAGEPDPPTAADRKRGRGQKWRNISKALMATNEK</t>
  </si>
  <si>
    <t>MELO3C017826T1</t>
  </si>
  <si>
    <t>MDFKSSKTNSPSSSSKPRKSKQQDHQQPLPQEPTRFLGVRRRPWGRYAAEIRDPSTKERHWLGTFDTAEDAALAYDRAARSMRGSKARTNFVYSDMPHGSSVTSIISPDESQLYPPTPTSQPNHLCFDPFTTSSFPGNDWLPDSDSYQPVTAFMDNGITHDDAELPPLPPDASSSYNDCAAAMVDWSTASSSSSFMGFNSNAVFPPFPDTSSDGSFGFGSSSTYFY</t>
  </si>
  <si>
    <t>MELO3C017860T1</t>
  </si>
  <si>
    <t>MGRPQQRYRGVRQRHWGSWVSEIRHPILKTRIWLGTFETAEDAARAYDEAATIMCCTPNNLSTNHSAPHHPSPASPSSKLLTPTLIEKLQRCRMASLQMTKAQFAVRKSADPTQSPATKLEGGHWPEKEARWVSSREVEEVRRLEDDHVEQMIQELLDLGSFEFCPNNNN</t>
  </si>
  <si>
    <t>MELO3C017888T1</t>
  </si>
  <si>
    <t>MAKQQKKFRGVRQRRWGSWVSEIRHPLLKRRVWLGTFETAEDAARAYDEAAVLMSGRTAKTNFPLSTVMVRNESRNFSSFSSLSTILNSKLRKGYWKSLPPFLTCLRLDTENCRIGVWQRRTGRYRVVDSNWLMMVELDEKKNDDGYQVTTDELLENGVEDDHQVRVSDDGAGSLDEEERAALQMIEELLNKI</t>
  </si>
  <si>
    <t>MELO3C017940T1</t>
  </si>
  <si>
    <t>MCGGAIIADLIPRRDGQRVTASDIWPNSSFFHFNKIRSDQVSTPLKRTPLPASSEASKPKKRQRKNLYRGIRQRPWGKWAAEIRDPRKGIRVWLGTFNTAEEAARAYDREARKIRGKKAKVNFPNEDDAYSIQAPIPQFHPHLYTVPENSEFPYDLNQIGDFTGTHFPVAIEEQSGSGSEDSYSPPKRFGVKEAEDQKPEQKVSVIAAAEEENEVQKLSEELMAYENYMKFYQIPYLDGQSTVTNPAEEQVVGDLWSFDDEDGLHGSVSSSEL</t>
  </si>
  <si>
    <t>MELO3C018744T1</t>
  </si>
  <si>
    <t>MAAEDKRTGKLKMVIDAKNPEKKIEKGKNVAAVSLERQQWKPVLDDAFLSRRPLKKICSSNFHNPFLHSPVSLSPPSSKIQFPFDFEASQQSSITTTTTTQFNSQHPISSSSSSSSPFTSFGSPEQQMISFSSNQQQGFGFPPYFVNGDPVASQQRLFKYCSDAFHLSPRGRAMMMSRFGPDGGNLFRPPLQPISATKLYRGVRQRHWGKWVAEIRLPRNRTRLWLGTFDTAEDAAMAYDREAFKLRGENARLNFPDRFIKKDIPKTEAETELTIPITEEAHPESVIVLQPPEEEKPNNDLTESGSCASEQTEMVWGEMEEAWFNAIPAGWGPGSAVWDNLDPTNNLVLQSQIPFGSSNEHQMNESNDNQNKIETSESASSSSTSAPMKLFLWKDQD</t>
  </si>
  <si>
    <t>MELO3C019506T1</t>
  </si>
  <si>
    <t>MNSLKRSRSTESPQSFHFSLPPPYFRPCISTDQELSVIVTALTSVVSGTASDLHYSMADGFWRQNQTPPPSFDSPASDSFSASATTSSLSSSSTDAIFSPSVFETCSVCQIEGCLGCNFFPPSSSQVNVEKKIGNKRSKKTYRGVRQRPWGKWAAEIRNPKLATRVWLGTFNTAEEAARAYDKAALEFRGPRAKLNFPFTDDSLRMMSSEREIQRTENEISRNGSNSSGNGIGNEDEIWGKIAKDEMDQWMSTLMTDHGGDSSDSASIGTWEFS</t>
  </si>
  <si>
    <t>MELO3C019590T1</t>
  </si>
  <si>
    <t>MSVGDMASLSEHKTNCRRKALTSGDSTKPKQRLLRIIVTDADATDSSSEDELILGSRTTIRRQVREITIKRHSVADSSPKSPVSEICKKRNPRSRRSNNSSRRNKFRGVRQRPWGRWAAEVRDPILRKRIWLGTFDTAEEAAAVYDRAAIELQGPNAATNFSGDGAVKTAVDGGSKKEDGVESRKTTAAWSPTSVLHYDSFLTPIEEMVYCGEVDELGLEMAAASLPAARRQCCGEEDLGEMELDLDYFLVDVIY</t>
  </si>
  <si>
    <t>MELO3C019725T1</t>
  </si>
  <si>
    <t>MELO3C019763T1</t>
  </si>
  <si>
    <t>MPKLGKLQTRLPGSLSVAETLAKWKDYNDHLDSCTDEAKLARRVPAKGSKKGCMKGKGGPENMRCNYRGVRQRTWGKWVAEIRAPKRGSRLWLGTFPTAIDAALAYDEAARAMYGNLARLNFPNVSIPTLLKEKELSTKDSPDEIKRSSLSFLGSTSLSLSSESTITSDHSEDCAVEDV</t>
  </si>
  <si>
    <t>MELO3C020448T1</t>
  </si>
  <si>
    <t>MEDQFPFIEQQKPIIQKDFSSSSLQQFVSGSYFYGDPTLWGSILRPPRSENGGFNGNIDQSKSPSSSSSSSSSNSPNSPTSPSPTSSSLFSTEKSEISGGNLIDSIHGIESNLHPNGESFVPLNFLETFPKQESESLSPSPPLFQSQIDSTNLTLFLQEPTIVDPSPQNPFQIQAQTGLQWLKNSQNQNRSAAIIAAASGNYSDFWLGVTKTQPMKQIGRKQGNQKTESSAVGKLFRGVRQRHWGKWVAEIRLPRNRTRVWLGTFDTAVEAAVAYDTAAYMLRGEFAHLNFPDQKHRLKSNSLNRTTAALLEAKLQAITQGNSGRKKRIAATVSTIDSCEKGLMEGDSKVLDLRKKASENVCGGSETGEMKRNEDGNLEIEQHVQLSRMPSLDMDMIWDALLVSDS</t>
  </si>
  <si>
    <t>MELO3C020847T1</t>
  </si>
  <si>
    <t>MKDKKEERKSKQFKGIRMRKWGKWVAEIREPNKRSRIWLGSYSSPVAAARAYDAAVFHLRGPTARLNFPDFLTTTVDRGSFPLSAAAVRKIAAEVGAQVDALESSSLPHSSVQSCCSLNPTKLRCCSSCSSGFSDRVDLNKFPDPEDSDGDCVSTHWTS</t>
  </si>
  <si>
    <t>MELO3C020971T1</t>
  </si>
  <si>
    <t>MCLIIVINPKVANSSSRDFYSDQNEWLHQYSTSFSGLNREEETSVIVSALTQVVVGDQVSPRGGSGSGGGVGSGTLSTGSSSSSYNNSHKRGRQQDLDDDQQHSLLSSVSNASHYSPTFNDGRNVVGIYEYEREARRNRGEEEGRRRYRGVRQRPWGKWAAEIRDPFRAVRVWLGTFDTAEAAAEAYDEAALRFRGNKAKLNFPENVRLRPSPAPTTPNQYAVVSESPAINLYDQMSLTSSMTSPPSTAVGLVSPSSWSGGHGGDGGFSVPQWTPEFNEYSSPE</t>
  </si>
  <si>
    <t>MELO3C021079T1</t>
  </si>
  <si>
    <t>MVSLRRRRLLGLCSGKSSFVAPLPKFSDHETAPENPSPSNKLITLHPKSSDDVNIKDRSSIVNMESSFTNALEWTSLSEQSNQPISGYPLKHRKRHRRKNSHNQELSIMRGVYFKNMKWQAAIKVDKKQIHLGTFGSQEEAAHLYDRAAFVCGREPNFELSDEEKQELQKFKWEDFLAMTRHAITNKKHKRLSVNAGTSPKKLEASSLQIENTELKHRFNESPLPEDINFT</t>
  </si>
  <si>
    <t>MELO3C021306T1</t>
  </si>
  <si>
    <t>MCGGAIISDFIEKRRTCKLNNESLWSHIDPFSDLLGLNYSSVKTEKPKKRDRSTAAEAVAVAVEKTRKVRKNLYRGIRQRPWGKWAAEIRDPRKGVRVWLGTFNTAEEAARAYDEAAKRIRGVKAKLNFAPAPPSPTAQPQTPVKKQCVLPELTPGGFNTTDSPPCTRADSSCDSEELYYGEELASLRSFLGLDGEEQQPSQLGGNGEFERVDLDLWMMDDMSLNEEKFSQLV</t>
  </si>
  <si>
    <t>MELO3C022010T1</t>
  </si>
  <si>
    <t>MARKRKAVEGVEADKSSSEGGALGWDEMVKEATATAAALSGGARRARKRFVGVRQRPSGRWVAEIKDTIQKIRVWLGTFDTAEEAARAYDEAACLLRGSNTRTNFWPCSPLSSSSPALPSKITNLLIQRLNARNNNSSIHNLPINQQEQKHQPVQERMLNSIDHQSREELTTTCFTDRVLNDLLNDQEVFTTNPNIEEISRSFESCLTEKDESDSGEMESSNWVGMTQMNNSNGGDEKNELVQEEEEEDQEEGSNVLDFHFLDDIGPPCYYSPFEIAEEIGEPMEGGEGNEDEPSSMLREAMKRMKYERKISASLYAFNGIPECLKLKLGEGSGVRSNSELITSLRKACDRRRSNEEKVEEEEEDEEDKEEMKSFSSNEVDLSIWSSLDLPPICFVN</t>
  </si>
  <si>
    <t>MELO3C022119T1</t>
  </si>
  <si>
    <t>MTQAQQQHLRANGSITKPFRGVRKRSWGRYVSEIRLPGKKTRVWLGSFASPEMAARAYDSAAAFLRGNSAVLNFPDSVSSLPQPESCSREHIQLAAAKAAAQVRTETVEGGDQQRTRSGWSSTMFEQVKEVPLLSPLRLGLLGFGPALNEEDPSLLLPTYF</t>
  </si>
  <si>
    <t>MELO3C022179T1</t>
  </si>
  <si>
    <t>MDPNYRGVRKRKWGKWVSEIREPGKKTRIWLGSYHLPEMAAAAYDVAALHLRGPDARLNFPDLADSFPRPASSSPDHIQAAAHMAALRFANTCKPPEPPAPVRVGLSPSQIQAINESPLDSPTMWMQMAAEALSLQPREWDDEYNYNNNNMQLHHHSIWDY</t>
  </si>
  <si>
    <t>MELO3C022181T1</t>
  </si>
  <si>
    <t>MRSHGAATSSYRGVRKRKWGKWVSEIREPGKKTRIWLGSFETPEMAATAYDVAAYHFRGRDARLNFPHLVNSLPFPLSSTPDDIRLAAHEAALRVRTTPAVASSELGDETSTLGLAPVTVRLSPSQIQAINESTLDSPNMWMQMSSESMLMDQEFSNGNVFVDDMQDDEMWENMHNDSLWDP</t>
  </si>
  <si>
    <t>MELO3C022281T1</t>
  </si>
  <si>
    <t>MTTNSHHSTTSSSATTSRKRQRSSTSSATESESDQEISTPKFRGVRLRTWGKWVSEIREPRKKSRIWLGTYPTAEMAARAHDVAALAIKGHRAFLNFPQLKHQLPRPASLSAKDIQAAAAQAAALKHEPETATSCRGEEEESTWFDLPDLIVSNGFLLGLDENYSSSCSSSSSSTSWQFLVDDHEDNHFQWHSDFSHTIFPV</t>
  </si>
  <si>
    <t>MELO3C022358T1</t>
  </si>
  <si>
    <t>MAEADQGGRKRHYRGVRQRPWGKWAAEIRDPKKAARVWLGTFDTAEAAAIAYDNAALRFKGTKAKLNFPERVQANPAEFGFLSPPSIAAPPPPTAVSSPSVSLPPPLSHEEVFPGLHQYAQLLSSSDADFPYYSSSLLFNQQQSHYPFFSSSSSSSQQQQEDQDRYGEDFGTGGSNK</t>
  </si>
  <si>
    <t>MELO3C022694T1</t>
  </si>
  <si>
    <t>MCGGAIISDFIPPSCSNRVTADHLWPNLKKPKSGKHSSPRSLRSRIFDVDDFEADFRDFKDESDVEDEDDFSDIKPFLFSTPNSACSSTRGSSATKSLEFNEQAEKSANTKRKNQYRGIRQRPWGKWAAEIRDPRKGARVWLGTFNTAEEAARAYDAEARRIRGNKARVNFPDEPLPNTQKRKNSQKAKQHIKENVKANQHPNQNYSGTTGFLEVKPPTDQVGYMDSFPASMDSSPSDDMVMYFNSDEGSNSISCSGFGMGDHGVKTPEISSVFSATDSEFTEDMHTRKKQRCSSGDAITAEDVGASAKTLSEELSAFESQMKLFQMPYLDGNWDDSMDAFLGGGATQDGGNSLDLWSFDDLPAMAGGVF</t>
  </si>
  <si>
    <t>MELO3C022718T1</t>
  </si>
  <si>
    <t>MVSLRRRKLLGLYSGKASFVAPVLKFSENLTAEVHVHCTSSVRVYPICSDEVNKIEENPIANIEPESSGVSVLDTSKEQIDTTNGEPIADPPVKRRKRHRRKHFPDESFLMRGVYFKNMKWQAAIKVDKKQIHLGTVASQEEAAHLYDRAAFMCGREPNFELPEEEKQELRKFNWDEFLAMTRNTITNRKQKRLNPESKKSELSSPGNDDSNKRRTSSLTSHL</t>
  </si>
  <si>
    <t>MELO3C022983T1</t>
  </si>
  <si>
    <t>MDEEGKSSNDQGGEVRYRGVRRRPWGKFAAEIRDSSRHGARIWLGTFNTAEEAARAYDRAAYMMRGHLAVLNFPNEYPSLGGSSSASSSSSSAAAPRVQGQVIELEYLDDKVLEELLEYEEKRKK</t>
  </si>
  <si>
    <t>MELO3C022985T1</t>
  </si>
  <si>
    <t>MNSSFFHSQNSDLSPQSSFSSFESLPWEGFQINDDSLPFNQNDSGEMLLHSLISEAYVDPPENSPRQVPIKDEEVDSLGEEDPHKRKSYRGVRRRPWGKFAAEIRDSTRHGVRVWLGTFDSAEAAALAYDQAAFSMRGSAAVLNFPVERVQESLKEMEMINSAAEGGDGGSPVVALKRKHSMRKKFTRRKSKEIDGIGKSENNVVVLEDLGSDYLEELLESSENVRPW</t>
  </si>
  <si>
    <t>MELO3C023454T1</t>
  </si>
  <si>
    <t>MINTHPIPPLYNTFFETQFPHSPPPESQLDGIAAVVGREVLFGEYNRPTPTKSSSSTSAMAPTTGQRSYRGVRKRPWGRWSAEIRDRIGRCRHWLGTFDTAEEAARAYDAAARRLRGSKARTNFEMPLVVPVESTSAWSTSSVEVKRNGNKLKKNERKCSVVTSAAHLFSPGVELDLKLGVKNLITFN</t>
  </si>
  <si>
    <t>MELO3C023458T1</t>
  </si>
  <si>
    <t>MARPQQRYRGVRQRHWGSWVSEIRHPLLKTRIWLGTFETAEDAARAYDEAARLMCGPKARTNFPYNLNDQQSSSSFSSSSSSKLLSAALIEKLHKCHLASLQIAKQHVHKQHPGFEPSYLAYGGSPPPSITGATTSRWTSDETWVYSDKGQLEMNNNNNNNNNNNNNNNIHHQQCQLEPLEDDHIEQMIQELLDLGSFEIIT</t>
  </si>
  <si>
    <t>MELO3C024268T1</t>
  </si>
  <si>
    <t>MAKPKNSNPQNKTTPLPTTRPAGKRPRDCNKHPVFRGVRKRSWGKWVSEIRQPRKNSRIWLGTFPTPEMAARAHDAAALCIKGDSAILNYPELADFLPRPASLMPQDVQAAAAKAAAMVHLNSAALPSEEEELSEIVELPNIEDDFGTESLNEFKLVTESWEWWESVAMPLAAEFGYGYFSEQTTAEEGCYPSSFYGVLWD</t>
  </si>
  <si>
    <t>MELO3C024315T1</t>
  </si>
  <si>
    <t>MCGGAIISGFIPPTRSRRVTGEHLWPNLKKPAFGNQLSKPVKSDIIDIDDDFETDFKHFKDDSDLEFDVEELLDTKPLAFSAAGNPPVPSARASKSVEFSGQAEKSAKRKRKNQYRGIRQRPWGKWAAEIRDPRKGVRVWLGTFNTAEEAARAYDAEARRIRGKKAKVNFPYEAPRTSGKRSAKPNLQEPLPKTSLAKTQPDPIQNNNFVNNSDEAYYSTMGFLEEKPLTNQLPNMDSLAMNGDIAIKKNQSSFF</t>
  </si>
  <si>
    <t>MELO3C024520T1</t>
  </si>
  <si>
    <t>MFFSKSKTFNSTSNPPRYRGVRRRSSGKWVSEIRVPRKPNRIWLGTFPTPEMAAVAYDVAALALKGPNADLNFPNSASSLPVPASTAACDIQAAATSAAAAIGAAADAMGLDGNHVSWSREKEEDGGGCEEELVEGGFVDEDMIFDMPNILMNMAEGMLLTPPPFNFNMNASNDFEYPPTYSQDTLWEFP</t>
  </si>
  <si>
    <t>MELO3C024714T1</t>
  </si>
  <si>
    <t>MENDSTILNSSPPPSPSSSGSLSPPSSSSPVVESNRKRLKRPRENNNNSKHPVFRGVRMRAWGKWVSEIREPRKKSRIWLGTFSTPEMAARAHDVAALTIKGTSAILNFPELAHQFPRPASTSPRDVQAAAAKAASMEIPTPPLSSSSSTSTSTSTTSSSSSSSSSLCPSSPEELTEIVELPSLGTSYETAELGNEFVFVDSVEGWLYSYPWYNRVSNAEQVKEVQEDYGLFFKDQILMADYTDTFLWQN</t>
  </si>
  <si>
    <t>MELO3C024989T1</t>
  </si>
  <si>
    <t>MCYLKVANQGGGDGDGDGDELEGMLSSSAGELMAMVSALTRVISGGSAAPATVGGCRKRGREEEGESRIMWERGVGRGNRGGIVDSTAMQSFSMPSPPIFLKEGGSSSSNSISIMTAPTTAPTMTATFSGENRIRRRYRGVRQRPWGKWAAEIRDPQKAARVWLGTFDTAEAAARAYDGAALRFRGSKAKLNFPELVSVFPPSSLQSATHLASSPVVVPPQDAVGNYLQYSHMFPNSRETSSQAVPAFERMLCNSTSVNPSPLVSSSGVSNFPFPFSPQQLRHYGPPKNQSQGGGGSSMPSSTGFSYRPPASG</t>
  </si>
  <si>
    <t>MELO3C025608T1</t>
  </si>
  <si>
    <t>MAAGDRSTSAAPPNSKEIRYRGVRKRPWGRYAAEIRDPRKKTRVWLGTFNTAEEAARAYDTAAREFRGANAKTNFPVQNDFLIVDNNHTNFHKSACSSSPSHSSTVESSSPSPTPSNPYLDGGIHAPGISRPIFFFDAFAQAEKISDFRRTVTAAAAGASDSDSSSVVDFDTTRKSRPLDFDLNLPAVEVV</t>
  </si>
  <si>
    <t>MELO3C026024T1</t>
  </si>
  <si>
    <t>MTSENSSGGKTSRKRRNGYVSVVDTLNKWKKLNNQLEDLAKDGGVEETRRVPAKGSKKGCMRGKGGPQNSDCNFRGVRQRTWGKWVAEIREPIASNNNTRLKKKGTRLWLGTFSTAHQAAHAYDEAAKAMYGPFARLNFPDSSSPPVMKPLTSEHSDTISPVASSSSSSSFFNGVPAEKMKGCYSMDKQENCEYESMEELKVKVEETARSRVHCTDIKPNSFYDSNIGNRSEGNIMEGLADVLRSHDQNSPSELCFKFEAMDTNGCNDLNECNQYVLQKLQSDPYGRTYWIPAEWEIGDLGSATVMEGKPMEIESYGDCMAFNRDLGLLLDRQKHMGVGDQRVDDCNNFEFLRPDYDFGLEEERKWLDLCFHG</t>
  </si>
  <si>
    <t>MELO3C026158T1</t>
  </si>
  <si>
    <t>MVSALTQVITSGSGSGSGSSRSLSVVEEPAASVRGDNEEGVKRESRHYRGVRQRPWGKWAAEIRDPKKAARVWLGTFDTAEAAALAYDEAALRFKGTKAKLNFPERLTTPPSYSYAPYHHQDDHQDHRF</t>
  </si>
  <si>
    <t>MELO3C027183T1</t>
  </si>
  <si>
    <t>MGSMNSNNWLSFPLSPTNPSLPPHLQTTTHHSHHFSLGNLENDHNMDIPFQTHEWNLISNQGGGEVPKIADFLGVSKAENETDLIGFNEIHHQSNDTDYLFPITRLVPLHQQQQQQTLTPPPPSNINLDSSSSSNFDLQDNSNCLQSLTLSMGSGKPSTCETTSTPDNNTTSNNSNNSNNTTLDVTPRRTLDTFGQRTSIYRGVTRHRWTGRYEAHLWDNSCRREGQSRKGRQVYLGGYDKEEKAARAYDLAALKYWGTSTTTNFPISNYEKEVEEMKHMTRQEFVAAIRRKSSGFSRGASMYRGVT</t>
  </si>
  <si>
    <t>MELO3C027196T1</t>
  </si>
  <si>
    <t>MNNNLSQTSAAGDTKYRGVRRRKWGKWVAEIRLPNSRDRIWLGSYDSPEKAARAFDAALFCLRGPHAKFNFPEQPLPDILNAHSLTAHQIQEFAAKFANEYDCHQNDVVDDVAPPPTTTTTTTTAEDNCGNSPSSSNYNNVDWSFLDEIHDHHNPNPHSSSNFFPLYNDHFDNILTNDFYQSSTTNNTNDLYDAVSGDDDDTFSNQPFLWNF</t>
  </si>
  <si>
    <t>MELO3C027289T1</t>
  </si>
  <si>
    <t>MVKKELGNDDNHSTSVPTSKKKYKGVRMRSWGSWVSEIRAPNQKTRIWLGSYSTAEAAARAYDAALLCLKGSSANLNFPISSSSFAHFHNFLDDNNVMSPKSIQRFAAEAAANTAFFDGIVESNMAGSSDVPPLSPLLSSSSSSSSSFSSTSNSDSFTMSDPSWFNFDDILSPKYVGQMMDWTLFDPPVMDDFYEESDIRLWSFC</t>
  </si>
  <si>
    <t>MELO3C003002T1</t>
  </si>
  <si>
    <t>MEASSIDESTASDSTSISPVTPLLFHSSPSATAEAESRKLPSSRFKGVVPQPNGRWGAQIYEKHQRVWLGTFNEENDAAKAYDIAALRFRGRDAVTNFKPSLNHDHDHALEADFLNSHSKLEIVDMLRKHTYNEELQQSKRHQRGAMAVDSGSFPHYSGSGSGSDSKREVLFEKTVTPSDVGKLNRLVIPKQHAEKNFPMEEGVVSGKGMLLNFEDMGGKVWRFRYSYWNSSQSYVLTKGWSRFVKDNTLRAGDVVRFLRSTGPDKQLYIHANPINAPGIKPVHVVKLFGVNILQLPVGKTEGAFLELQQPTKKQRVIKPL</t>
  </si>
  <si>
    <t>MELO3C010235T1</t>
  </si>
  <si>
    <t>MKQELSSMISKARTNAVGDTLDSSCITCPLPTNGCSRQGRSLTSKFKGVVPQQNGHWGAQIYANHQRIWLGTFKSENEAAMAYDSAAIRIRSGDCHRNFPWTKFTIEEPNFQKLYTTETLLNMIKDGSYRTKFSEYLRDCSESTQTSVSPSTEKAHNNGGTSIKQLFQKELTPSDVGKLNRLVIPKKYAVKYFPQISASTTENVEPVDDDRDVQLVFFDKMMRQWKFRYCYWKSSQSYVFTRGWNRFVKEKQLKANDTIAFYLCEAASSDSKTTFCVVDVNNRDNSGGLVENETTCSELQLNLRHGEVEESVSPKHIDNELKDEREVKGFKLFGVHIK</t>
  </si>
  <si>
    <t>MELO3C012217T1</t>
  </si>
  <si>
    <t>MDGICIDETTSTESKSPPPDNSLCRVGSGVTSVVLDSDSSGGGVEAESRKLPSSRYKGVVPQPNGRWGAQIYEKHQRVWLGTFNEEDEAARAYDVAAQRFRGRDAVTNFKPLTHGGGEEDDIVSAFLNSHSKAEIVDMLRKHTYLDELHQSKRNAGLSGSDRKRNRLLSGSDDEPETARELLFEKAVTPSDVGKLNRLVIPKQHAEKNFPLQTGSTASSKGLLLNFEDGGGKVWRFRYSYWNSSQSYVLTKGWSRFVKEKNLKAGDIVSFLKSTGQDKQLYIEWKARKASTTTGSAINPVQTFRLFGVDIIKASPNSGCSEKRRRELEFLTLQCTKKQRIVGAL</t>
  </si>
  <si>
    <t>MELO3C015667T1</t>
  </si>
  <si>
    <t>MEDEASSSLLSHIKNPILTEEVSDSNFTYYAIPEAKRPRLDNDLNDVIAVGKFKGVVPQQNGRWGAQIYANHQRIWLGTFKTEKDAAMAYDSAAIKLRTRDSHRNFPWTRRTIEEPNFQVKFSTDAVLSMIKDGSYYSKFSAYLRTRSQIHDTNLQNPKKLDNGDGDSLFSCSHLFQKELTPSDVGKLNRLVIPKKYAVKHFPYISESAEVNGDDIEIVFYDTSMKTWKFRYCYWRSSQSFVFTRGWNRFVKEKKLKANDIITFYTYESCGRDENGGSLNFIDVIYKKSEDDQSESSCLAAEKESVKNEKILEREELRQNQEKDYEKMKKEILSFELNRNDKKVGEKRVRLFGVHIN</t>
  </si>
  <si>
    <t>Cla000701</t>
  </si>
  <si>
    <t>MWDLNDWPDAREEDECSSAKTSIEGEGEEEKGKRVGSVSNSSSSAVVVEEEEDVEVEGSDEEEPTPMVITRQFFPLEETPLPPPSSAAFPRAHWVGVKFAHPDPLAAPNNSITPTDLSHPIKKSRRGPRSRSSQYRGVTFYRRTGRWESHIWDCGKQVYLGGFDTAHAAARAYDRAAIKFRGVEADINFSIEDYEDDLKQMGNLTKEEFVHVLRRQSTGFPRGSSKYRGVTLHKCGRWEARMGQFLGKKYVYLGLFDTEIEAARAYDKAAIKCNGKEAVTNFDPSIYENELNPTTDSSSNLADHSLDLSLGNSSSKQNDSSNGSIGPHHSSSADWQRNQGFRPLQLNLENGGGGNKNYNNVERRNRYLESETMQLLSQTHIQSPASFEMQRHGQAQFSRTQTAVGAADQPNSQILLHNHNHNHNPTFNYQIQFSGSSNGGRMVGSDLSLSLNDHLQSGPSQVLATAAASSGFAPQIRPSKNWLHNNGFHCLMRPS</t>
  </si>
  <si>
    <t>Cla000929</t>
  </si>
  <si>
    <t>MGSINWLGFSLSPQHQPSDHPPAAAPFTSDQISPSDVSAVCFDNLPSSYGVYEPFNRNNHSQDWNSMKGLGSTQSSDFSALIETQHQPKLENFLGHHSFTDHDHAAAAVYTNASANYMFQNCSLELPSEAGGGGGGGRPNAGNGNTNNTSSIGLSMIKTWLRNQPAPPQAVTKSGGDHDGVVGIGNNITSPHTLSLSMNTGPPPQSQSSGSAALPLLTANGGESSSSDNKQGKSSAAELDAENGAVEAAPRKSVDTFGQRTSIYRGVTRHRWTGRYEAHLWDNSCRREGQTRKGRQGGYDKEEKAARAYDLAALKYWGTTTTTNFPISDYEKELEDMKHMTRQEFVASLRRKSSGFSRGASIYRGVTRHHQHGRWQARIGRVAGNKDLYLGTFSTQEEAAEAYDIAAIKFRGLNAVTNFDMSRYDVKAILESNTLPIGGAAKRLKDIDHSDIPLDPQRTDDTITSHLSDGIITTTTAPYSGGGWPTLAFHHHPYAFHYPYATPQQRLWCKQEHDTTAIAADNFFPHGGAMDSMDHSSGSSSVVYSSGNGDGYSGNFLIPMGAGGAEGSSSNNNNSGLGDMGEVNLFGSCSNVDDPYNATRTTNLYNYHNPSHQLQPPPLSSGLQGSSCNNWLPPARSVCHGGAPPPFTIWNDT</t>
  </si>
  <si>
    <t>Cla004538</t>
  </si>
  <si>
    <t>MAPATNWLSFSLSPIEMLRSTDSPFLPYDSSSTPSPHYLLDNFYSHNGWSNNNTSHPKSSQLFFMDGDENNDAVKEDQTTTPTIFSTFLHPQTHHHHQPKLEDFLGDSSPMVRYSDSQTDTQDSSLTHIYDHASAPPYFADQQDLKTIAAFQAFSANSGSEVDDSASIARTHIPSAHSIESSLTNNELPSFSNCPTGALSLAVAHSSDTATAGPIVAVDSESSKKIADTFGQRTSIYRGVTRHRWTGRYEAHLWDNSCRREGQARKGRQGGYDKEEKAARAYDLAALKYWGPTATTNFPVSNYAKELEEMKHVTKQEFIASLRRKSSGFSRGASIYRGVTRHHQQGRWQARIGRVAGNKDLYLGTFATEEEAAEAYDIAAIKFRGLNAVTNFEMSRYDVEAIAKSALPIGGAAKRLKLCLESDQKPIPNHDQATQCSSGSNNINFGTTVQAVPPIPCGIPYDTAAVLYHHNYFHHLQPNAIGSSESTSPGIAGLGTVAPQAAEFFVWPRQSY</t>
  </si>
  <si>
    <t>Cla008534</t>
  </si>
  <si>
    <t>MGSMNSNNWLSFPLSPTNPSLPPHLQTTTHSHHFSLGNLENDHNMDIPFQTHHEWNLISNQSGGEVPKIADFLGVSKAENETDLIGFNEIHHQSNDTDYLFPITRLVSVHQQQQQQPTAPPPHINLDSSTNFDLQDNSNCLQSLTLSMGSGKPSTCEQTTSTPDNSTSNNNNNNNNTTLDVTPRRTLDTFGQRTSIYRGVTRHRWTGRYEAHLWDNSCRREGQSRKGRQGGYDKEEKAARAYDLAALKYWGTSTTTNFPISNYEKEVEEMKHMTRQEFVAAIRRKSSGFSRGASMYRGVTRHHQHGRWQARIGRVAGNKDLYLGTFSTEEEAAEAYDIAAIKFRGLNAVTNFDMSRYDVKSILESNTLPIGGGAAKRLKEAQAMESSRKRDEMIALGSSSSSSSCFQYGTSSSSTNNSSHYPNLLQQPNLNMDHHLQTQPLLSLQNHHDISHYTHHHSSSFHHPSSSYIHHSSDHSAYPNNNSHPFYGGGYLHNHPALLHGMINMGGGGGGGGGGASSLDTNNNTNTLNHFENNTSGGGYLGNAFGMGSTSNSSGAAAEEYALVKVDYDMPNSGGYGGWTGDSVQGSNAGVFSMWND</t>
  </si>
  <si>
    <t>Cla009964</t>
  </si>
  <si>
    <t>MAMEVTSESQQHSHYHYHSQASSAGVVSNTMSNSFLASHHSNGDFYFSPLSVMPLKSDGSLCIMESISASQPQETLPNISPKLEDFLGGATHGKEATTLSLDNIYYNQNNEVDSESQHSLDLFKQQEQIHILFHSQRYYSGLLQYPTEDPNKESHIASCYSEIQQDMEQRINGCCFGGMNCQDLQPLSLSTSPSSQSSCVTAPSQISQPGPATMETKKRAFDNRKQSVHRKSIDTFGQRTSQYRGVTRHRWTGRYEAHLWDNSCKKEGQTRKGRQGGYDMEEKAARAYDLAALKYWGPSTHLNFPLKNYQLQIEEMKNMNRQEYVAHLRRKSNGFSRGASIYRGVTRHHQHGRWQARIGRVAGNKDLYLGTFGTQEEAAEAYDIAAIKFRGVNAITNFDTSRYNVERIIASSSLLSGEFARRNTEQKPTNTIKHKDPKQNIDKIDDPSKISNNLDRKVVFNNNPILDPSAMVGSTDQKCMKSSG</t>
  </si>
  <si>
    <t>Cla012580</t>
  </si>
  <si>
    <t>MSNWLGFSLTPHLRIHDAAAAADEQPDHAAFPHLMPLRSDGSLCIAAAHDWRSYENEMGATNEEESPKLEDFLGNCYSNSPPNDQTHSSNAAAFIQPNNNNNSSNNNNDDKYHYQADHQTHQSLIPNNNNGIYKSWLGPTPQNECRFQSLSLGMSPNSQNDVASLPSPPSPPPHMAGDSRKRPMPVAKPLIKEPVPRKSIDTFGQRTSQYRGVTRHRWTGRYEAHLWDNSCRKEGQTRKGRQGGYDKEEKAARAYDLAALKYWGPTTHINFPLSTYENELEEMKNMTRQEFVANLRRKSSGFSRGASMYRGVTRHHQHGRWQARIGRVAGNKDLYLGTFSTQEEAAEAYDIAAIKFRGTSAVTNFDISRYDVKRICSSSTLIASDLAKRSPLKDGTPSTNEDYSACASPSSSSQPLLAITGDGGAESHHELADVVWCDNTATDDNNQHHENVAKMNNDLSLMGSSNRTMDPSSKCSPVQNNEEFGIGVGGGGEYSQGYFSMQEEKYEDGNEEGDQNSRQVSVTLAHHHVPMFALWNQ</t>
  </si>
  <si>
    <t>Cla014051</t>
  </si>
  <si>
    <t>MNNVNGNNCNWLGFSVSPNVNMELSSSSATTVSPSIPANLFHSSSQFNYGICYGVDAEHGGFYSPLSAMPLKSDGSICSMEALSRQHPQVVSSSTPKLEDFFGGATMGSHHYESNDREAMALSLDSIFCHQNPTHEPNNQTFAHFSSLRSRELMLQDSKVILPDGCNLQQQQQHHPAVAQSDISSMKNWAVPRNYAATNNGSFEQKMVNCMTENSGESGPINAMAYGDLQSLSLSMTMSPSSQSSCVTTTQHVSPAMADCSAMDTKKRGHEKVDQKQIVHRKSLDTFGQRTSQYRGVTRHRWTGRYEAHLWDNSCKKEGQSRKGRQGGYDMEEKAARAYDLAALKRSSGFSRGASIYRGVTRSNKSQFKALHHQHGRWQARIGRVAGNKDLYLGTFSTQEEAAEAYDIAAIKFRGMNAVTNFDITRYDVERIIASNTLLSGDLAKRKQQPEFDNESLRRSPTHNSNSEAMPLPSQNSSQSESDWKMALYQSSQQLVPKQRMLSAINDDGSQIGVEDSARMGAHFSNASSMVTSCSLSSSREESPDKTSLSMVFGMPQSTSKPFAASASNMNTSWIASAQQLRAANCMSQLPVFAAWTDT</t>
  </si>
  <si>
    <t>Cla015308</t>
  </si>
  <si>
    <t>MAKISHPSHNNSISSTANPHSSPIRHSQKKVLKRTRKSAPRDAPAQRSSVYRGVTRHRWTGRYEAHLWDKNSWNEGQNKKGRQGAYDDEEAAAHAYDLAALKYWGTETVLNFPILTYRAELKEMEGQSREEYIGYLRRKSSGFSRGVSKYRGVARHHHNGRWEARIGRVFGNKYLYLGTYATQEEAAAAYDKAAIEYRGLNAVTNFDLSRYIKCLRPGEQNIPNNNNRPPNPNAGETTSQLDPNSLLGFTFPSQCSSSGQPATEPLPEPGDGDSSSSSAALELLLNSSKFKDIIERTSAAEAPQTPPESDRPRRCIPDDIQTYFDCTQDPGDIAEGDDSIFGYLNSFLPSSVFHCELDA</t>
  </si>
  <si>
    <t>Cla017025</t>
  </si>
  <si>
    <t>MEAAALVLKNEENLRICWTEGQTQAIRRVKRRRRDSAAADQTNKQQCLKQQSDQAPTTTMKRSSRFRGVSRHRWTGRFEAHLWDKLSWNMTQKKKGKQVYLGAYDEEESAARAYDLAALKYWGVTTITNFPISEYEKEIEIMQTMTKEEYLASLRRKSSGFSRGVSKYRGVARHHHNGRWEARIGRVYGNKYLYLGTYSTQEEAARAYDMAAIEYRGINAVTNFDWSNYMAWLKPPPPPSTAPSEAHMATDPHKELCNSSSIPAEETSLFKNHHCDIDSFHSLQKQELLESCNAPLNAYARSSSASALDLLLRSSFFKKLVETNSNLSVDEADNGEEAKTRVQLDSVFDEFEDVFCDRITDVPLVCSSNKELQESELHSYFNGTFHRFKAA</t>
  </si>
  <si>
    <t>Cla017848</t>
  </si>
  <si>
    <t>MLDLNLEVVSSESASDSVEMVTERFLQFPANRMESAGSFNSSSVVNGDLSASTTGDEDSSSNADEAFPFTFVKDSAVQESLTAKSLCVFDDPRDQTMELFPLTGGFSSGSSPQKRWPEVSPPEFGYCGGVPERRINAPPAQQQHQPMRKNRRGPRSRSSQYRGVTFYRRTGRWESHIWDCGKQVYLGGFDTAHAAARAYDRAAIKFRGIDADINFNVCDYDEDIKQMSNFTKEEFVHILRRHSTGFSRGSSKYRGVTLHKCGRWEARMGQFLGKKYIYLGLFDSEIEAARAYDKAALRCNGKEAVTNFEPSSYVAEMASETNTGENNQILDLNLGIAPPNLSDVRSESIGMFGNGIHRSSHDIIVDRRAMERATEMRMGVGSWEWQIHGHPSETSVPRFSAAASSGFPSSSSSSTVISSASPAVGEIHFPAIFYCRS</t>
  </si>
  <si>
    <t>Cla018268</t>
  </si>
  <si>
    <t>MLDLNLCILSGDSSSGGTGLNPFNLSAPGVQSPISSSVVNADQSNVIGDYGSSSNADCGFTFSFSILNNSNDDQRGRTVAGRFSSDVYSQRKWMVQQSVHPAKKGRRGPKSRSSEYRGVTYYRRTGRWESHIWDSGKQVYLGGFDTAHSAARAYDRAAIKFRGVHADINFNISDYSEEIKQLCFGASMADMQMSNFSKEEFVHILRRQSTGFSRGSSKYRGVTLHKCGRWEARMGQFLGKKYVYLGLFDSEIEAARAYDKAAIKYNGREAVTNFDQSSYEMEIAFESQNQDMGDIDLNLGIAPPCPSEDQKDNLNVCATNFCSLNKSDSDRSELIMLENHSSVAVRAHPSFMSCPNFFPTYQGRAMEKIMEVETLPNWGWRQIPISYGGATSVPFFSTAASSGFPSSPAAQLPPHLLRPAPPFLRYHFPPTNSVPHFYCST</t>
  </si>
  <si>
    <t>Cla018759</t>
  </si>
  <si>
    <t>MAKSTSQQVQIRESNGNVVMKTKTKRTRRSVPRDSPPQRSSIYRGVTRHRWTGRYEAHLWDKNCWNESQNKKGRQGAYDDEEAAAHAYDLAALKYWGQETILNFPLTTYQKELKEMEGQSREEYIGSLRRKSSGFSRGVSKYRGVARHHHNGRWEARIGRVFGNKYLYLGTYATQEEAATAYDIAAIEYRGLNAVTNFDLSRYIKWLKPSNDVVYDNNHILTVDSILPSPKQELNLGLFPSDQNQSSTDSATAEPIAVPPSHRSTTTTSALGLLLQSSKFKEMMEMNSATECPSTPSSSEQLERRRCLFPDDVQTFFACETSGSYCYGEAEDAIFSDFNSFIPPPLSHYDFVD</t>
  </si>
  <si>
    <t>Cla018834</t>
  </si>
  <si>
    <t>MNSSSSASPDWLAFSLSNNPNSLSLFHHHPNSTDLSIFSPTAPKLEDFLRGASTPPPPPSPSPFHFSPHQSEICDSDLKTIAASFLHGPPTTHFPEQHFHHLHAPPPPPPPPTQSDTSPPPPPKKAVDTFGQRTSIYRGVTRHRWTGRYEAHLWDNSCRREGQSRKGRQGGYDKEEKAARAYDLAALKYWGPTTTTNFPVSNYEKELEDMKNMTRQEFVASLRRRSSGFSRGASIYRGVTRHHQHGRWQARIGRVAGNKDLYLGTFSTQEEAAEAYDIAAIKFRGLNAVTNFDISRYDVKSIASSNLPIGGMSSTKSKTTSESAASDGGSRSAEERDVHHSPPSSTATFISSQPNNNSSSSNLSFAMPIKQDPSDQYWSILGYNNPSAYNTNLPKPDDIPPLSSSMFQQPGSTMFPTITDLASSGSPLTEGGMYVQQQQQQYATPIALSSGISIEIGQSMRGFEAHAKPSLFQTPIFGME</t>
  </si>
  <si>
    <t>Cla020243</t>
  </si>
  <si>
    <t>MWDLNDSPDYGGTDEFEVLSSIDGDEDRAKWIGSINSNSSSSVVVMEDGSDADEASVGEDEPLVHRKNFSVTHPLATRQFFPLEDSDVGASSAAVGGSATFPRARWVGVKFCQTEPVAAVRPMAVLQPIKKSRRGPRSRSSQYRGVTFYRRTGRWESHIWDCGKQVYLGGFDTAHAAARAYDRAAIKFRGSEADINFSIEDYEEDLQQMGNLTKEEFVHVLRRQSTGYPRGTSKFRGVTLHKCGRWEARMGQFLGKKYVYLGLFDSEIEAARLPDYELQLVSATCFRAYDKAAIKCNGKEAVTNFDPSIYEDELSTTESSSAKVWEQNLDLRLGNSSSKSHTLSFGNHCPNVTPNIDLQITNESNPQESNIFENDNGGSCTFLQTEKMQFRSEMIVRSPPSVEMMKHGRLETPMELQTLHNYSPQINQSNSQIQLLSSSNEGGLGSDELSLCLSEGHQWQQSGGSQQFANAAASSGFPQLQISTSQNWLQKNNGCFLQRPS</t>
  </si>
  <si>
    <t>Cla020457</t>
  </si>
  <si>
    <t>MRIISPPSASSSSSSSSSSSSSCVGSDSGIHNNNLAAAPHRPQSEKTRAKRRRKNQDETKCQIHNHNANGINNAAASSARRSSIYRGVTRHRWTGRFEAHLWDKSSWNSIQNKKGRQGAYDNEEAAARTYDLAALKYWGPGTTLNFPVESYTNEMEEMRKVSKEEYLASLRRRSSGFSRGVSKYRGVARHHHNGRWEARIGRVFGSKYLYLGTYNTQEEAAAAYDMAAIEYRGANAVTNFDISNYIGRLENKPSVLQAAEQAEDPNYSPASSEGEVVQQQQQDQQQQQQTTFAGPPDLQFSIENNPGMAVMEEPPTQDDHGLHWSFLDTGLFVQVPDLPLEKSSELADLYFNEIGFEDDIGLIFETSLENKNCEGDDHNNNNNNNNNNNNVGKMEVNCSEKIRLFSTTTSPSSSSITTSVSCEFRV</t>
  </si>
  <si>
    <t>Cla022648</t>
  </si>
  <si>
    <t>MKSMNENENSSNNNNINNSWLGFSLSPHMKMEVTSSDHPYTQHHSHSASNPFYLSPHFNHNNTEIFYGIPDNSSLHHHSAAASLSVMPLKSDGSLCIMEALSRSQTEGMVPSSSPKLEDFLGGATMGNRGGYFNQNAESETDKEHSLDLLHRPIRQNQQILIQNSNQYYSGLVPSSIGIGTCDPQILPANDDEIPCLRNWVSRSHYSATHNTLEQHITGSALVNDGSGGGSASIGGMSCGELQSLSLSMSPGSQSSSFTASGQISPTGGDGGAVETKKRGAGKLCQKQPVHRKSIDTFGQRTSQYRGVTRHRWTGRYEAHLWDNSCKKEGQTRKGRQGGYDMEEKAARAYDLAALKYWGPSTHINFPLENYQTELEEMKNMSRQEYVAHLRRKSSGFSRGASVFRGVTRHHQHGRWQARIGRVAGNKDLYLGTFSTQEEAAEAYDIAAIKFRGVNAVTNFDISRYDVEKIMASNTLLAGELARRNKDVEPSSDTTVVPYDSSVAANNNVGIGIGIEINPDDNGANGNGNDWKMALYQNPSHQQQVCVAESLDHHHNKSMIVSGGYRNTSFSMALQDLIGIESLNASTHGIEDDVSKQVTHFSNSSSLVTSLSSSREGSPDKTNLSMPFGKPPPLMASKLIGATSGVGVGAWYPSPQQLRPTAAISMAHLPVFATWNDT</t>
  </si>
  <si>
    <t>Cla000714</t>
  </si>
  <si>
    <t>MSGSSGHLGTAPFGSRCKLGVEEEHSIMVSALTHVVTDGRIGLTHTQYQFLFSSNFDNNYDTGLWYPTAADTCEVCRIVGCLGCNYFLDGNNQNQNLVKDQENSNDANEKKRKKRMKGRFRGVRQRRWGKWAAEIRDPRRGVRVWLGTFQTAEEAARAYDRAAIEFRGGDRAKLNFPASDYQQNQTPQPDQEPNFQINK</t>
  </si>
  <si>
    <t>Cla001733</t>
  </si>
  <si>
    <t>MPKLEKLQTRRPGSLSVAETLAKWKDYNDHLDSCNDEAKLARRVPAKGSKKGCMKGKGGPENMRCNYRGVRQRTWGKWVAEIRAPNRGSRLWLGTFPTAIDAALAYDEAARAMYGTLARLNFPNISIPTLLKEKESPTKDSPEIKRSSISFLGSTSLCLSSESTITSDHSEDCAVEDV</t>
  </si>
  <si>
    <t>Cla002039</t>
  </si>
  <si>
    <t>MSAAHSRFKFRERRSVTGMSLPPDSSAPRIVRIFVTDSDATDTSSSDDDDDDAELVRLVCRHINEIRLHDSTHSKLKQVEPNKKFRGVRRRPWGKFAAEIRDPTKRTRIWLGTFDSPEEAAIVYDQAAIRFRGPDALTNIVKPPQRNPPPEDVCDSSMEIVDDHATVSRGGMRCSPTSVLRDHDCCVAAAEMFGDEMEFMDNYYRPPRIFLEETSFPETAMFCGGLCDGAVDLDGNFGSCKWDVGTYFE</t>
  </si>
  <si>
    <t>Cla002237</t>
  </si>
  <si>
    <t>MVSKEKSTAKNLPSLSNNNNNGKELHFRGVRKRPWGRYAAEIRDPGKKSRVWLGTFDTAEEAARAYDTAARQFRGAKAKTNFPLPEDSIDVSPQKINHSPSPSSTVDSSSSSTQEKTPSPEILRSYGVGPTFPFIQPQFLHQVACNGGGGVRPVLFMDAFGRPEFVAHGYPIRFDPTTVDLTARFAGRIQSDSDSSSFVDCRPAKEILNLDLNLAPPVDA</t>
  </si>
  <si>
    <t>Cla002330</t>
  </si>
  <si>
    <t>MDFSDSFSSSPLCHRSNHSDEELLLASRYPKKRAGRKKFKETRHPIFRGVRQRNSGKWVCEVREPNKKTRIWLGTFPTAEMAARAHDVAAIALRGRSACLNFADSASTLPVPATVDPKDIQRAAAQAADAFRPPEDQLRPAVAAAEEEEVFYLDEEALFGMPGLLADMAEAMLLPPPNCVGNDNDDYGVNSMDFDADMSLWSYSI</t>
  </si>
  <si>
    <t>Cla002704</t>
  </si>
  <si>
    <t>MVSLRRRKLLGLCTGKGLFVAPVLKFSENLTTEDHVHCTNSVSVYPICSDEVNKIKENSIANLEPESSGLSVLDTSKEKNDTTNDEPIADPPIKRRKRHRRKHFPDESFLMRGVYFKNMKWQAAIKVDKKQIHLGTVGSQEEAARLYDRAAFMCGREPNFELPEAEKQELRKFNWDEFLAMTRHAITNRKQKRVSPESKKSKLSSPGNDDDYSNKRHDEFDDLSALEDVEPVASTS</t>
  </si>
  <si>
    <t>Cla002959</t>
  </si>
  <si>
    <t>MEDQFPLIEEQKPINQKYFSSSSLQEEFVSGSYFCGDPTLWGSIVQSSRSENGGSNGNVDQSKSPSSSSSSSPPNSPSPSSSSSSSSFRLFSSEKSEISGGNLIDNIHGIESNLHPNGQRFVPLNFLETFPKQESEPFSPSPPLFQSRIDSTNLTLFLQEPAIVDPSPPNPFQIHAQTGLQWLKNSQNQNQAAAIFAAASRNYSDFFLGATKTQPMKQIGRKQGNLKTESSATAVGKLFRGVRQRHWGKWVAEIRLPRNRTRVWLGTFDTAVEAAVAYDTAAYMLRGEFAHLNFPDQKHRLKSNSLNRTTAALLEAKLQAITQGNSGKKKMTAVTAATISTIDSSSISEKGLLEGDSKVLNLSKNPARFSSENMAGSGGGNGGGSETGELKRNVEGNLEIEQHFQLSRMPSLDMDMIWDALSVSDS</t>
  </si>
  <si>
    <t>Cla003267</t>
  </si>
  <si>
    <t>MRRGRATDPLTAAETLQEPVKEVRFRGVRKRPWGRYAAEIRDPWKKTRVWLGTFDTAEDAARAYDEAALSLRGPKAKTNFPLHPSAISVHQQIPFSQEFHEPAGFCKISNIPVNRPTSSSLSSTVESFSGPRVSIPAPSVPKLHRKSLPQVSPDDCHSDCDSSSSVVDDSEEYAHTSSIRRVLPFDLNLPPPLPPPHDVDLSADDLHATALCF</t>
  </si>
  <si>
    <t>Cla003618</t>
  </si>
  <si>
    <t>MDDASTLDLIRQHLLNDFNSIEAFASNLNLDNNNGIEPQISAAPSKVGPRRPSLNVAIPPKSYSVQSASGTAIEPQSDLGMSRHYRGVRRRPWGKFAAEIRDPNKRGARVWLGTYDTAIEAAKAYDRAAFKMRGSKAILNFPLEAGKEVEEPPSTAEIGRKRRRESEVGEMGNKAMKKEESLETEDSSVTEQMGVPATVCPLTPSCWATVWDSDVKGIFSVPPLSPLSPYPLMGYSQCTVI</t>
  </si>
  <si>
    <t>Cla003619</t>
  </si>
  <si>
    <t>MKLPEEEEDDFSPLKLIQHHLLQDSDSFFTFLDFEFHSPPPIKLEFEDFKYLKPSEEEEPPIQSRQEQQSPRSSSSEATSSSDGGRRYRGVRRRPWGKFAAEIRDPSRKGSRVWLGTFDSDVDAAKAYDSAAFKIRGRKAKLNFPLDAGKSDPPPGNGRKKRREMAVN</t>
  </si>
  <si>
    <t>Cla003647</t>
  </si>
  <si>
    <t>MYQSTKTESDFGFLDPIRRHLLGESEISAANAAAPGGRPTPVFSRSGSFSSLIPCLEDNWGDLPLKVDDSEDMMLAAVLRDAVGAGWVPSLGSCDFGFSTVKSEPEVLPVSYPVVLPNVTVKPTVVPAKGKHYRGVRQRPWGKFAAEIRDPAKNGARVWLGTYETAEDAALAYDRAAYRMRGSRALLNFPLRVNSGEPEPVRVTSKRSSPEVSSSPKRRKKVGSTVEGGGVQVEQQVASFTHGGQLFVSQCQHLANNYKKLF</t>
  </si>
  <si>
    <t>Cla003789</t>
  </si>
  <si>
    <t>MCYLKLAKQGGDGGGDELEGMFSSSAGELMAMVSALTHVISGGAADPSGVGYSSGSAAPTTVAVATAGGCRKREREEEGESGIMWERNRGGIVDFRAIQSYSMPSPAIFVKEEGGLSSSNNISAVTAATTAATTTIAFSGVEKTRRYRGVRQRPWGKWAAEIRDPQKAARVWLGTFDTAEAAARAYDGAALRFRGSKAKLNFPEFVSAFPPSSLPPAAHLAPSPMVAPPQDALENYLQYSYLLQNSGETSSQPVPTFERVLSNSPFVNPSSSVSSSGVSDFAFPFSQQQLRNYRPPQNQSQGGGGSSPTGFSYRPPATG</t>
  </si>
  <si>
    <t>Cla004120</t>
  </si>
  <si>
    <t>METESRILNPSPPPSPSSSGSLSTVPDHHPSSSSSSSAVESNRKRGKRPRENNNNNSKHPVFRGVRMRAWGKWVSEIREPRKKSRIWLGTFSTPEMAARAHDVAALAIKGTAAILNFPELAHHFPRPASSSPRDVQAAAAKAAAMEIPTPSLFSSSSSASSSSSSSSALCPSSPEELSEILELPSLGTSYETAELGNEFVFVDSVEGWLYSYPWYNRVNNADHQVQEDYGFFKEQILMADYTDTLIPSSTFEAFLWQN</t>
  </si>
  <si>
    <t>Cla004223</t>
  </si>
  <si>
    <t>MEDTLFSPVKFTEHRNFTNKFSAKKHHHSESRVVRISVTDPDATDSSSDEDDFFERQRVKKYINEIKIQSGCRNNLLPSCRKRPAGDRSDFRRQGKVAPPTNGKKFRGVRQRPWGKWAAEIRDPARRVRLWLGTYDTAEEAAMVYDNAAIQLRGPDALTNFATPPSVPVPEKEVETANIPSVSGSYYDSGEESHNLSSPTSVLHFRTSSPEESEKPPNSDDLQKPPAPFVDDQFHECQGETSFCEEYHTEFPRFDYDFKLPRPESPIFLDDQPLFFEDSIWNEDFSEIFTNLPEDFGSPLLSSSIGQGGDDYFQDILMGSDPLVVL</t>
  </si>
  <si>
    <t>Cla004419</t>
  </si>
  <si>
    <t>MASTTSSNRHDHYKGIRCRSGKWVSEIREPRKTTRIWLGTYPTPEMAAAAYDVAALALKGCNAVLNFPELIASYPVPASSSPADIRFSAAAAAALKKVDDQGQNTDQSFHHQSLPTNEFVDEEALMPNLLVDMAEGMLLSPPRMTSSPSRHDSWNSSGDGNLWSYH</t>
  </si>
  <si>
    <t>Cla004912</t>
  </si>
  <si>
    <t>MEVPTIRCRKPISEPPGNFAGRSSTGSRIVRISMTDPDATDSSSSDEDPVNFTRRRVKRYEVEYTIGTAVDGSGGGARKLKRKRTAVGNVRKFRGVRRRPWGKWAAEIRDSGRRVRLWLGTYDTAEEAAMVYDSAAVKLQGPGALTNFPTHPPPPFTGEEPSSPTNISSPTSVLYRTQFTECSPSNRATATGAVDESPVVDCPFSDDIFKSILLESPLLPEYQSTLIPETPWIGGGAGSGEWAAVGGSDERVEDHDYFEEILMGSDPLVVL</t>
  </si>
  <si>
    <t>Cla004973</t>
  </si>
  <si>
    <t>MAMGSCRKKASSRGHHRYVGVRQRPSGRWVSEIKDSLQKVRLWLGTFDTAEEAARAYDDAARALRGSNARTNFDYLPSGSYDSVPNAGDANQPIEPPFSFEEGCIEEEGLLGALKAKLFDGKGRRVLQAVAQTTCCSTADNVNTNNNNNHNGTIIQGGVHQPPEYQVDAVAEVDSGGGSGWLNASAAVGIYAWPVVLGGLEEGGIGDVCVM</t>
  </si>
  <si>
    <t>Cla005613</t>
  </si>
  <si>
    <t>MMYEQSNGCESDFVLLETIRRHLLGESDAYRCGNFALAGTASPVFCRSSSFGSLYPCLTENWGDLPLKEDDSEDMVIAGVLRDAVSVGWVPSLGASPSDAFNFGFSDVKPEPEILPPVNILPEVKVAAAAAATPLPAVVPAKGKHYRGVRQRPWGKFAAEIRDPAKNGARVWLGTFETAEDAALAYDRAAYRMRGSKALLNFPLRVNSGEPDPVRVTSKRSSPRSSPEPTSSLSSVESGSPKRRKKADGTAVTPALASPELIQLVVGTSELQVEVGVAK</t>
  </si>
  <si>
    <t>Cla005614</t>
  </si>
  <si>
    <t>MEFVNLEEAAALENIKLHLLGELSPLPRILTSDDNLCVSSSDRSVSSDSSSTSNCVLNISDYFNSNEIFEFSSDLSPISSNDDFFGLEIKPNVIDLTTPESTELLEFETKPVFEDLSSRTLYSNNSFEVESKISQVANSNRKRANLKISLPNNTTQWINFDAAAEKKNPVVVQRSKNVEAERKVHYRGVRQRPWGKFAAEIRDPNRRGSRVWLGTFETAIEAARAYDRAAFKLRGSKAILNFPLEAANSYSEPVAAGKRRREEEVEEVIEAVAVKKERTAEEVNPPAADVGYLKDMPLTPSSWSMVWDGETKGVFNIPPLSPLSPHPAFGFPQLMVV</t>
  </si>
  <si>
    <t>Cla005623</t>
  </si>
  <si>
    <t>MEDPLHRFQFHSQSSSSSSSDIKNCIKEKNSKKVKLENDGKHPTYRGVRMRQWGKWVSEIREPKKKSRIWLGTFSTPEMAARAHDVAARTIKGHSAYLNFPELAHRLPRPASSSPKDIRAAAAKAASFSTNNLLDSTHDDDLNSAAKSDLNLNRSPSSAVAAKSSGEIDDLPRSVP</t>
  </si>
  <si>
    <t>Cla005985</t>
  </si>
  <si>
    <t>MESSYFSFSDSDFSTESSFGSAESSFSWSEFFSIHSTLENSISLHGEFLGNQTSESESKIVVKEETEVSSIDFEEEKERKTTEKSYRGVRRRPWGKYAAEIRDSTRHGVRVWLGTFDSAEAAALAYDQAAFSMRGAMAVLNFPVEMVRESLKDIKYQLEEGCSPVVALKRKHSMRRKSAAAAVKSQGAAEKKKMKKNNNVVILEDLGTEYLEELLMLSS</t>
  </si>
  <si>
    <t>Cla006112</t>
  </si>
  <si>
    <t>MARPQQRYRGVRQRHWGSWVSEIRHPLLKTRIWLGTFETAEDAARAYDEAATIMCCPNNLPTNHSAPPHLSSAPPSSKLLTPTLIDKLQRCRMASLQMTKTQFALRKSADPTHRPATKLHDGHWSETEVKWVAGGEAEEVRRLEDDHVEQMIQELLDLGSFEFCPNDNHNFGSTNN</t>
  </si>
  <si>
    <t>Cla006211</t>
  </si>
  <si>
    <t>MSDNNNNSPGRPGRHHLFRGIRSRSGKWVSEIREPRKTTRIWLGTYPTPEMAAAAYDVAALSLKGPHASLNFPDSRNSYRIPLSTSASDIRAAAAIAAASRNLNNNNPGQASPSAATAADSSHTDGGGPSSHATADSSGKFVDEEELLNMPNLLVDMAEGMLVSPPRMKSPSSDDSPTHSSQGDDGLWSYSK</t>
  </si>
  <si>
    <t>Cla006212</t>
  </si>
  <si>
    <t>MDSFSTFYEDYFSSSESSNSRRPIFSDEDIMLAASNPKKRAGRKKFKETRHPVYRGVRRRNSGKWVCEVREPNKKSRIWLGTFPTAEMAARAHDVAAIALRGLTACLNFADSAWRLPVPASADARDIRKAAAEAAEAFRPVESCGSSADDSRTENEITAETTQENVNYMDEEAVFGMPGFLEDMAAGMMLPPPQHFRDDMDFYSDVSLWSY</t>
  </si>
  <si>
    <t>Cla006600</t>
  </si>
  <si>
    <t>MEPDHSPSSSLPHPPQDPSSSSSSPLLLQSPNPSSSPSSPNPSDSSSNIPNNNTNGGRKRKGKGGPDNNKFRYRGVRQRSWGKWVAEIREPRKRTRKWLGTFSTAEDAARAYDRAAIILYGSRAQLNLQSTSPNSSSNSSSSSHSSSSSRSSSSSSSLRPLLPRPASASASTFSFSSMASSLPVMPSPQSLPYTLYPPPQGFSLIAPNLLHQYPPQLTQHPHGFSPPNHEIITATTTTTVPTNSTPPISTLPTPSSPTTSYSQNPNPLLLAASPPTPLPPLPSDLILGPIGPASPALGWPSLEINDEDYLPCLWDYADPFFFDL</t>
  </si>
  <si>
    <t>Cla006605</t>
  </si>
  <si>
    <t>MALSDQYSDAISLPKNSIRKRKSRSRRDRSTVAETLAKWKAYNECFDSCNDGSKPIRKAPAKGSKKGCMKGKGGPLNSHCNYRGVRQRTWGKWVAEIREPNRGSRLWLGTFPTAIEAALAYDEAARTMYGHSARLNLPNIKNRGQLQGILLEDYLGLRNSDSSTATSTCSESTTTTSNQSEVCVPEEFAKRSQLVPSNIKIEDGEGESRTGDHSDGTATPMPLENEVKHEDCNDRAAVLGTEFPSLDQSQNFPMDEIFEPRTGNQADHMAMPMILEKQVKDEDLDAVYRDWSNDQAVLPEAGISSLNNLQNFQMDEMFDVEELLNLISSDSLYDPTTNILKGNADGYTNVAPSQVSNLGSEKPSSWSYQFQNPGAKLLGSLQQTEQAPADVDYGFDFLKQGREEDLNAAADDCVRYLNEMGDLGF</t>
  </si>
  <si>
    <t>Cla006719</t>
  </si>
  <si>
    <t>MTTNSYHSTTSSSAVTSRKRQRSTTTTESESEESTPKFRGVRLRTWGKWVSEIREPRKKSRIWLGTYPTAEMAARAHDVAALAIKGHRAFLNFPQLKHHLPRPASLSAKDIQAAAAQAAAIKQEPETTSCEDEDTWFDLPDLITNGFLLGFDHYSSSPSSSSSSSPWQFLADDHDDHHLQWHSDFSHIIFPA</t>
  </si>
  <si>
    <t>Cla007092</t>
  </si>
  <si>
    <t>MAETESGRKRHYRGVRQRPWGKWAAEIRDPKKAARVWLGTFDTAEAAAIAYDNAALRFKGTKAKLNFPERVQANPSDFGFLPSAASTAASSAAPPPQAAVASFSSPSLSLPPPLSEEEAFPGLHQYAQLLSSTDADFPYYSSTLLLNQQQTHYPFSSSSSTQPHQQDQDHYGKDFGTGGSTN</t>
  </si>
  <si>
    <t>Cla007467</t>
  </si>
  <si>
    <t>MADRHNSGRETEYKSGQNLKYKGVRKRKWGKWVSEIRLPNSRDRIWLGSYDKPEKAARAFDAAQFCLRGPHAKLNFPDSPPVIDGGDRLSAQEIQAAAAKYAEEQGRDGVGEDGYSNENDEVVAVEGGDGDGGWPVWDMFDGASEFGFGNIMGGNGMIYDGDITFQVQEDMEECGDGGGYFCHEANFLWNFGNH</t>
  </si>
  <si>
    <t>Cla007577</t>
  </si>
  <si>
    <t>MDEEGRSNNDQGGEVRYRGVRRRPWGKFAAEIRDSSRNGARIWLGTFNTAEEAARAYDRAAYLMRGHLAVLNFPNEYPSLGGSSSNSAAAPRRQGQGDQSQVIELECLDDKVLEELLEYEEKRKK</t>
  </si>
  <si>
    <t>Cla007578</t>
  </si>
  <si>
    <t>MNSSFFHSQNADLSPESSFGSFESLRWEGFQINGNSLPFNENDSGEMLLHSLISEAAVYPPENSPRQPPIKDEEVDSLGEEDPHKRKSYRGVRRRPWGKFAAEIRDSTRHGVRVWLGTFDSAEAAALAYDQAAFSMRGPAAVLNFPVERVQESLKEMEMINSAAYGGDGEGDSGSPVVALKRKHSMRKKFTRRKSKERDGIEKIENNVVVLEDLGSDYLEELLKSSENLRPW</t>
  </si>
  <si>
    <t>Cla007745</t>
  </si>
  <si>
    <t>MAEDKKTGKLKMVIDEKTQKFQEKKIEKGKDVSAVSLERQQWKPVLDDAFLSRRPLKKICSSDFHNPFLLHSPVSLSPTSSKIQFPFDFETSQQSTTTTTTTYQFNSQHPISSSSSSSSPFTTLGSPEQQMISFSSNQQQGFGYPPYFLSGDPVASQQRLFKYWSDAFHLSPRGRALMMSRLGPDGGNLFRPPLQPISATKLYRGVRQRHWGKWVAEIRLPRNRTRLWLGTFDTAEDAAMAYDREAFKLRGENARLNFPDRFLNKGNPKTEPETEHIVPITEEAHPESVVVLPPPEEEKPDEHLTESGGCGPEPPEMAWGEMEEAWLNAIPASWGPGSSVWDHLDPTNNFVLQSQIPFGSSNQQQMNDFDDYQNKIENSESASSSSSSAPMKLFLWKDED</t>
  </si>
  <si>
    <t>Cla007765</t>
  </si>
  <si>
    <t>MCIIIVFPKVANSSRDFYSDQNQWLLPSTTFSGLNRDEETSVIVSALTHVVAGEVSPGGGSGGIGSGSSTPSSAGSSSYNSHKRGRQDHDEDQHSTASHYSPAFNEDGRNVVGIYEYERETRRIIRKEEGGRRKYRGVRQRPWGKWAAEIRDPFRAVRVWLGTFDTAEAAAAAYDEAALRFRGNKAKLNFPENVRLRPSQPPATANQYAVVSESSVNLFDQMPMTSSMTSPPSSAAGLASPSSVYGRQWSGGHDGDGAVSVPQWTPEVNEYSSPE</t>
  </si>
  <si>
    <t>Cla008002</t>
  </si>
  <si>
    <t>MPEPRVLQLTNHKSFGKKSKSRPEEMKMTRKIRVICNDPDATDSSSSEDESEIETKSLKLKRIVREIHLPLFPSHSKSMDVTTSTQSSSQDSNNGGKNPELKKRVLGTKTLSTRRSASQYRGVRQRKWGKWAAEIRDPFKGARIWLGTYNTAEEASQAYESKRLEFENAMAATPKSNIIISSSSSSSEENEEESDSVVSQTSPAAVVEMETSSSVLIKEDEEEAIDTNLINELQMPDLGFVDEALEINLGLPELDPFFMDDIGQFLDDFSAMDDIQIYGFDDDVPSCLPDCDFNDFGNDDISCWVDEALNVPCS</t>
  </si>
  <si>
    <t>Cla008472</t>
  </si>
  <si>
    <t>MADPEDTKAPEMLFLGFSREMEMSAMVSALTHVVAGDVPDSDSYCDSTWSFSSVSASAAPSAPHGGGRYKRGRTLAMEDGGSVSTWSPSSVISGDSSNLVIIRPQTGSVAMENSVYEYGGEIPTTAEEPPARRKYRGVRQRPWGKWAAEIRDPYKAARVWLGTFDTAESAARAYDEAALRFRGNKAKLNFPENVRLRQLPTTESSATHFSSSNSTNTLLAIPTNSESIVHSRPTANLQSSSDTSPAKFLNFSDGQLQTPIDMYSEINFSSSTSMPSPFYSSSYGSTNSQFSSSSSSSPVVSLSFPPQSSSGRRNNAGDNEHYPISDWSEFFNHAASSG</t>
  </si>
  <si>
    <t>Cla009063</t>
  </si>
  <si>
    <t>MSPSPSKPKRKQQPPPPPAEPTPHRFLGVRRRPWGRYAAEIRDPSTKERHWLGTFDTAEEAAIAYDRAARSLRGSLARTNFLYSDSPPPPPPPSSASIYPDQPPLFLPLLQPPPPPLFHQFPPAGDSPSGIFSGECDGGAELPPFPPAISSESENCDYNYNYNYGLMESQNVGFECFDQSSIGIEACLGFDSSSEYVHNPMYGSMPAVSDAGAADFQSPAANFYFPPSSDY</t>
  </si>
  <si>
    <t>Cla009283</t>
  </si>
  <si>
    <t>MCGGAIISDFIERKRTRKLSNESLWSHIDPFSDLLGLNYSPVKSEKPKKRDRATAAVAVEKTPKARKNLYRGIRQRPWGKWAAEIRDPRKGVRVWLGTFNTAEEAARAYDEAAKRIRGEKAKLNFAPAPPSSPPLPAAQPHSPAKKRCVLPELTRGGSNATGPPPCRRVDNSCDSDEFYYGEELASLRSFLGLDSEEQQASQFGGNGEFERVDVDLWMMDDMSLNEQKLSQLV</t>
  </si>
  <si>
    <t>Cla009635</t>
  </si>
  <si>
    <t>MAPREKAVAVKPNVGNVKEVHFRGVRKRPWGRYAAEIRDPCKKSRVWLGTFDTAEEAARAYDNAAREFRGVKAKTNFPLPSDDQLLNLNNKINNINNNQSPSQSSTVESSSREQALMVDSSPLNLNLGHGIGGLTTAGPISFPFQRYQIPVIGEVFTRGIPQSNHVLYFDAALRAGMIKSHPRHPHQQLRFDHLREAMSDFRREFASGGVQSDSDSSSVVDMNGQDLKPRGGGGLDLDLNFPPPETA</t>
  </si>
  <si>
    <t>Cla009661</t>
  </si>
  <si>
    <t>MVLASHSHSDLPFNENDSQDMVIYQVLNGPMSSHSTLPPAADQPNADRRLHPPARTIAKKHYRGVRQRPWGKYAAEIRDSTRHGARVWLGTFATAEEAALAYDTAAFNMRGPKALLNFPPEVVAAAAAAAKTTTFPPSKRKLNAESSGSSSSTISIATSRSESDSSAADRIR</t>
  </si>
  <si>
    <t>Cla009662</t>
  </si>
  <si>
    <t>MDVLERLPSLGRWVSMGDEAWEELLDGILPVSNTAQSVHEDLKNTPNSHSSFNVDTRRAEKAVATKHYRGVRRRPWGKYAAEIRDSSRKGARVWLGTFNTAEEAALAYDKAALRIRGPKAHLNFPIETVTEAMGMHFSTKNDHLNSLMPSSFQGHDSISHGSSSITGKRLTREWEDNFEFDIMEFEQPKLKRKTNINNMFYNDFDVFEFQDLGSDYLDNLLSSL</t>
  </si>
  <si>
    <t>Cla010041</t>
  </si>
  <si>
    <t>MEEALRRLNGLPITASHFDDAVSTPNNHRKKTAVAAAISSTANADRRITREGSSSGAMRYRGVRRRPWGRYAAEIRDPNSKERRWLGTFDTAEEAARAYDCAARAMRGLKARTNFVYPPTPSPPHSLSDQLLSPLNFTKQSQIARHLATSSNWSSFTNAHTFDYPEPASQKIPPSSFLNMLLPHHDIHASSNADFVSSAPQFPLVDDQFHCPKSPFSSNPVIEKHESNDDFLRDSEFIPKEPSSSGLLEEIIYGFFPKPQNSQPSNDMSSVASEANFGHSFDGYKRSCVDDQQTGYNYQTGSVQLGNLNHSYCNAAEEMSFVNGLPMNVQMGMESGNLIMENLLQYPEFFNAYAAKIQNA</t>
  </si>
  <si>
    <t>Cla010307</t>
  </si>
  <si>
    <t>MARKRKAVEGVEDKSSSEGGAMAWDEMVKEAAATAAALGGGVRRARKRFVGVRQRPSGRWVAEIKDTIQKIRVWLGTFDTAEEAARAYDEAACLLRGSNTRTNFWPCSPLSSSSPALPSKITNLLIQRLNARNNNSSINNLPNNQQEQKHQPAQERMLHPNEHESREELATTCFTDRVLSDLLNDQEVFPTNPNIEEISRSFESCLTEKDESDSGEMYSSNWMGMTQMNNSDGGDERNGLVQQEEEEEESNVLDFHFLDNIGPPCYYSPFEIAEEIGEPMEGGEGSEDEPSSMLREAMKRMKYERKISASLYAFNGIPECLKLKLGEGSENERGRSNSELITSLRKACDRRRSDEEKVEEEEEEEEEEEEYQKKMEGDKEETCSAEMKSFSSTEVDLSIWSSLDLQPICFVN</t>
  </si>
  <si>
    <t>Cla010712</t>
  </si>
  <si>
    <t>MEVQKFPYSDLFSFLSDQWTHFSLKPNLSHDMMLFNSLHDAVVFGLSPLHYSIPSPDHPSSAALNLHPFPTTPAAATQMDSQGKRYRGVRRRPWGKYASEIRDPAKNGARVWLGTYETAEDAAWAYDRAAFRMRGSKALLNFPNRIGSGDPPPLRVSARHREHDIDNHILAPLAHGSAKRRKGAANKDAQPESSVFQVGSSQMSVLPVGEQLLVS</t>
  </si>
  <si>
    <t>Cla010713</t>
  </si>
  <si>
    <t>MASSEEFLTIEFITQFLLGDFSDHQTHFPTDSPFHHPIKLEDFFFDSPIPPPRPPESSDNETKPGEVVDPSTPEPDVTEQVHGSEVEAAVVGVSGGKGRRHFRGVRRRPWGKFAAEIRDPTRKGSRVWLGTYDSDIDAAKAYDCAAFRLRGRKAILNFPLEAGEPDPPAAADPKRGRGKKWRNVTKPLMAVNEK</t>
  </si>
  <si>
    <t>Cla010914</t>
  </si>
  <si>
    <t>MDNKMQQELNSPHLISNSKSLTDIRTLLSNLILSRQSTNTLDSIFSHCLPSTAAPLPEPALGSSVYLRQRDLVHQFCVENHHACSSANLHHHPLGISPGYGGFPATVKKKLYRGVRQRHWGKWVAEIRLPQNRMRVWLGTYDTAEAAAYAYDRAAYKLRGEYARLNFPNLKDFFRRR</t>
  </si>
  <si>
    <t>Cla010915</t>
  </si>
  <si>
    <t>MRVWLGTYDTAEAAAYAYDRAAYKLRGEYARLNFPNLKDFRNLGFADCGRLNALKNSVDAKIQAICLKMKKERAKKNGKKSDPKNGAVSGSCSMSSPSPSSAVAEWCWSGEMACSSVVSEDGFWRSENSPPPSSSSSGSAESSAAAAAVVGEGVCEGYSSLAKMPSFDPDLIWEVLAN</t>
  </si>
  <si>
    <t>Cla010929</t>
  </si>
  <si>
    <t>MDLFSSLVVPPIKYTEHRNQTKLVSPPFMGPKVVRISVTDADATDSSSDEEKEEYACRRVKKFVNEITIEASSTGKSSRRKSTGGKSKFPAVNRGPLKQLPAGSRKFRGVRQRPWGKWAAEIRDPSRRVRVWLGTYNTAEEAAMVYDNAAIQLRGPTALTNFTPPPVKSSPETATAVSSGYVSTEESNDNLSSPTSVLRCPSPSANDALSEKMSATTGKEIRRDESEKLSDFSFHSNCDTIFPNDIFDFQPPVPSPFDETSFNDAVLKGDYGSSMFINPGDDFGFGFGFGLSTWHMVEDSFQDFSDIFGSDPLLAL</t>
  </si>
  <si>
    <t>Cla011139</t>
  </si>
  <si>
    <t>MTKPSSPQKSSAAAVDTSDSRYKGVRRRKWGKWVSEIRLPNSRERIWLGSYDSAEKAARAFDAALFCLRGRSARFNFPDNPPEIAGASLLSRAEIQSVAAQFANSDPPPSSECTRPAVDSPSVVSEVTTSVIECDERSPFLDLHTAMGSGNYGSDFGLFPEYNPFYNEMFINGSSSSTTAPCFDYGDENFDAITTHQDSSFLWNF</t>
  </si>
  <si>
    <t>Cla011375</t>
  </si>
  <si>
    <t>MMNRPNLQFGLADVSTALSNLILTGGGNTLDSIFSHCENLASVNDGRDFQPAVGSSVYLQQREVLQRFSQDRKSNGSRNLFSRAYELLYSRSGASVSGSEKKIYRGVRQRHWGKWVAEIRLPQNRMRVWLGTYDSPETAAYAYDCAACKLRGEYARLNFPNLKDLKADLGSGEFARLSELKKLVDAKIQAIFQKIRKGKGKKSVKKDSQGAGGDLGSGSCSSSSSSVSLPPAAVELTDEWSWENVQPPATAEEGLWNFENSPRGVSMDCATATTVAGSETECYSLAKMPSYDADLIWEVLAN</t>
  </si>
  <si>
    <t>Cla011389</t>
  </si>
  <si>
    <t>MPEIRPRVVRISVTDGDATDSSSDDESEMFGRHRVKKFVNEITIEPSCSGEGNGTWGLNRSARTGLRRSTGKCGVSSRNRRSAKVTPGKKFRGVRQRPWGKWAAEIRDPLRRVRLWLGTYDTAEEAAMVYDNAAIQLRGPDALTNFTTQQPKSFAGKCSGYNSGEESNNNICSPTSVLRCPSPPIEEAQSQIPGEPDNSCVSENFSSEFSDFSSCSDTFIPDDIFAFETSIPTLFDEMGLQNQTNFFSNDSFFNGVLHSPVEEIGFGFEYPPPPDDFFHDFSDVFGSDPLVAL</t>
  </si>
  <si>
    <t>Cla011487</t>
  </si>
  <si>
    <t>MADQKLQINESQIDQSLHPPPPISKPIVIDPFVPSVPTSQNPNPKSQEGEGEQKQPNLPQQLPPLPPSSSMASSSTKKHSLYRGIRCRSGKWVSEIREPRKTTRIWLGTFPTAEMAAAAYDVAALALKGGDAVLNFPSSLPTYPVPASTSPVDIRTAASTAAAATAANALKKAASSTSPVDVCTTEDSSNTTMGMEEFVDEEEIFGMPGLLADMAEGMMVSPPRINSPPLSDDSMENSDGTESLWSYF</t>
  </si>
  <si>
    <t>Cla011488</t>
  </si>
  <si>
    <t>MDWFAQFSDPLPYYANCSYKSESSSTFSDAGTPPHTVANSDEEVILASNRPKRRAGRRVFKETRHPVYRGVRRRNNDKWVCELREPNKKTRIWLGTYPTADMAARAHDVAALALRGKSACLNFADSAWRFPIPATDDPSVIREAAARAANECKDEECNVGREDDDGVSGQATADPDRPDYIDDEALSNMPMLLASMAEGLLLSPPSFCVNDDVEWDDVAMNDDVSLWSF</t>
  </si>
  <si>
    <t>Cla011988</t>
  </si>
  <si>
    <t>MASSETKKYKGVRRRKWGKWVSEIRVPGSQERLWLGSYSSPEAAAVAHDVAYYCLRRPSNLDHLNFPPMVLPLTNHLLIRDDMSPGSIQKAASDAAMAVDAQYICNSLADPGSRGRAGAGDDNYTPPNHQDLSIQDYM</t>
  </si>
  <si>
    <t>Cla012000</t>
  </si>
  <si>
    <t>MTSENSSGEKISRKRRNGYVSVVDTLNKWKKLNNQLEDLAKDGVEEIRRVPAKGSKKGCMRGKGGPQNSDCNFRGVRQRTWGKWVAEIREPIASNNTRVKKKGSRLWLGTFATAHQAALAYDEAAKAMYGPFARLNFPDSSSSPLKPVIVEHSDSISPVASSSSSSSIFNGLSAEKMNCCYSMDKQENCGYESMEELKVKVEETARNRVNYTDATFYDSNIGNRLTEGNIKEGLADVVRSRDINRDSHDQNDPSELCFKFEAMDTNGCNDLNECNQYVLQKFQSDPYARTYWIPAEWEIGDLGSAPVMEGKPMEIESYGDCRAFNRDLSLLLDRQKHMGVGDQRVDDCNFEFLRPDYDFGLEEERKWLDLWFRG</t>
  </si>
  <si>
    <t>Cla012123</t>
  </si>
  <si>
    <t>MEIDFQSPETHGGAAASVIKTSKFKGRNRGNNNGNKFVGVRQRPSGRWVAEIKDTTKKIRMWLGTFETAEEAARAYDEAACLLRGSNTRTNFIPQISTNSPIASRIRTLLNTKKTLNRKPLENPTITTTTSAATAASAVADPTIQDDGLFDGAYKPDMTNCLEEREISSCESSCSDSCGLGVSLAENTAANSEELELCAFERMKVERQISASLYAINGVQEYMEAVHEASEAIWDLPPLCSLFC</t>
  </si>
  <si>
    <t>Cla012237</t>
  </si>
  <si>
    <t>MPKFKKFRGVRQRHWGSWVSEIRHPLLKRRIWLGTFETAEEAAKAYDQAAVLMSGRNAKTNFPTTPPNGDTNNVITTNKDSPKCLSEILQAKLKKCCRTPSPSMTCLRLDTENSNIGVWQKRAGQRSTSNWVMTVELGNKKSHNNDNDNADSPMTMAVVASDHQSPMAVAEVAEIPSELDEEEKMLALQMVEELLDINSDPNEPFEIQQGKDINYL</t>
  </si>
  <si>
    <t>Cla012379</t>
  </si>
  <si>
    <t>MTQAQSRRLRVNDSVSKTFRGVRKRSWGRYVSEIRLPGKKTRVWLGSFASPEMAARAYDSAAAFLRGTSAVLNFPDSVSSLPQPESCSREHIQSAAAKAAAQMREMETEERETSSGWSPTTFEQVKEAPLLSPLRLGLLGFGPASDEDTLLLPAYF</t>
  </si>
  <si>
    <t>Cla012461</t>
  </si>
  <si>
    <t>MEPNYRGVRKRKWGKWVSEIREPGKKTRIWLGSYHLPEMAAAAYDVAALHLRGPDARLNFPELADSFPRPASSSPDHIQAAAHMAALRLANTKPPDPPAPVRVGLSPSQIQAINESPLDSPTMWMQMAAEALSLQPHDWDEEYNMHNHHSIWDYSSI</t>
  </si>
  <si>
    <t>Cla012465</t>
  </si>
  <si>
    <t>MGEPSSMGSHGGATSSYRGVRKRKWGKWVSEIREPGKKTRIWLGSFETPEMAAAAYDVAAYHFRGRDARLNFPHLVNSLPFPLSSTPDDIRVAAHEAALRLRTTPAVVSEGEESSASGLAPITVRLSPSQIQAINESTLDSPKMWMQMSSESLLMEEFSNGTVFVDDMDDEMWENMHNDSLWDP</t>
  </si>
  <si>
    <t>Cla012549</t>
  </si>
  <si>
    <t>MCGGAIISDFIPPSRSNRVTADHLWPNLKKPKSVKHSSPRSLRSRIFDVDDFEADFQDFKDESDVDQDEDDFSDIKPFLFSAPNSACSSTCGSSATKSAEFNGQAEKSANTKRKNQYRGIRQRPWGKWAAEIRDPRKGARVWLGTFNTAEEAARAYDAEARRIRGKKAKVNFPDEPLPNTQKRKYSEKVKQHIKANANLKANQHPDQNYYRTTDFLEVKPPTDQLGYMGSFPASMDSASSDDMLLYFNSDEGSNSDFGWGDQGVKTPEISSVFSATDSQFTEDMHPMKKPKCSSGDAITAEDGGAKTLSEELSAFESQMKVFQMPYLDGNWDNSMDAFLGGDATQDGGNSLDLWSFDDLPAVVGGVF</t>
  </si>
  <si>
    <t>Cla012656</t>
  </si>
  <si>
    <t>MKRGKQTDREQRDQKHPIYRGVRRRSWGKWVSEIRQPRKKSRIWLGTFTTAEMAARAHDVAALSIKGDSAKAILNFPQLAGLLPRPVSLMPRDIQEAAAKAAAMVDFDSTTASFSSFNDEEGSEELGEIVELPNIEEDIRAESWNEFEFIDSVDWWGNPPFAAGELDFCAVFSDQSTTPVTFDGGDWE</t>
  </si>
  <si>
    <t>Cla012711</t>
  </si>
  <si>
    <t>MAKQQKKFRGVRQRRWGSWVSEIRHPLLKRRVWLGTFETAEDAARAYDEAAVLMSGRTAKTNFPMSTALVQNDARNIPPFSSLSTILNTKLRKCWKSFPPSLTCLRLDAESCRIGVWQRRAGRCRVVDSNWVMMVELEKKKNDGFQVTDESPKKGAEDQVRLSDGAESLDEEERAALQMIEELLNKI</t>
  </si>
  <si>
    <t>Cla012728</t>
  </si>
  <si>
    <t>Cla012770</t>
  </si>
  <si>
    <t>MADRVSKSYRGVRKRQWGKWASEIHDPTRKKQLWIGSFETAETAVRAYDAVAFYFRGSKARLNFPEAVHTLPSFPDNPSVDEIREVARQSVGATAISESGGGGGGSISGVTELGLVDEEIISVENNPRVSIKSNPSGNGLCIPQSSRCLNNITFGES</t>
  </si>
  <si>
    <t>Cla013063</t>
  </si>
  <si>
    <t>MNSLKRSRSTESPESYHFSLPPPYFRPISSDQELSVIVTALTSVVSGTSSHFHYSMADRFWRQNQIPPPSAFDSSASDSFSASATTSSISCSSTDAIFSPSVFETCTVCRIDGCLGCNFFPPSSSSSSQVDGHKKSANKRSKKTYRGVRQRPWGKWAAEIRNPKLATRVWLGTFNTAEEAARAYDKAALEFRGPRAKLNFPFTDDSLRMMSSEQQQQRPENEISRNGSNSAAIGIGNEDELWGKIAKDEMDQWMSAFMTDHGGDSSDSASIGTWEFS</t>
  </si>
  <si>
    <t>Cla013252</t>
  </si>
  <si>
    <t>MFDLNLNVDSPDASQNENSVVFFEKLPQGSGNQMDESGTSNSSIVNADTSSNGGDDDSCSTRAGGELFTFSFEILKAGSANDVVTKELFPIGGALNADFGILQGHNSASSSSTSSRKNWINLAFDRSGSAGEGRVVQPVQPQPVKKSRRGPRSRSSQYRGVTFYRRTGRWESHIWDCGKQVYLGGFDTAHSAARAYDRAAIKFRGVDADINFNLSDYEDDLKQFPVSIDNILEQMKNLSKEEFVHILRRQSTGFSRGSSKYRGVTLHKCGRWEARMGQLLGKKAYDKAAIKCNGREAVTNFEPSTYGERISEGGSEGGRNMLDLNLGISPPSLNNCPKDTEGHLRFQSGPCYANDRSTMMESNADAAVSDPPLKGPVMTSEHAPLWNGLQTSFFPSEEIVTEKRLALGSSQGVTPNWGWQIHSQVNSTQVPLFSAAASSGFSFSATHFPAAIHPLCRPGSTAHNLHFTSAKASLNSPQYHHQLNPQQAPP</t>
  </si>
  <si>
    <t>Cla013424</t>
  </si>
  <si>
    <t>MAMEDMASLSEHKINYRRKPLTSGDSTKFKQKLVRIIVTDADATDSSSEDELILRSRTAIRREVREITIKRYSALDGSSAKSSVSEICKKRNPRSRRSRKSSRRKKFRGVRQRPWGRWAAEIRDPIRRKRIWLGTFDTAEEAAAVYDRAAVKLQGPNATTNFSGDGSVTTVADGGSKQEDGLESRKTTAAWSPASVLHYDSVLTPIEEMLYCGEIDEFGFAMAPSSLPAARRQCGGEEDFGEMELDLDYFLVDVIY</t>
  </si>
  <si>
    <t>Cla013512</t>
  </si>
  <si>
    <t>MRRGRPSDPFTPTEIPKSTIQTENPLKEIRYRGVRKRPWGRYAAEIRDPWKKTRVWLGTFDSAEEAARAYDNAARSLRGAKAKTNFPLHPSTISIQQQIPFYQSPPDLHDSNGFGGKIECVQANRPTSSSLSSTVESFSGPRISNPLSSLSMVRRRPVQPVSPDDCHSDCDSSSSVVDDDEVCVLASFRRALPFDLNLPPPMDLVDLTGDDLQATALCL</t>
  </si>
  <si>
    <t>Cla013573</t>
  </si>
  <si>
    <t>MDEHKHTDHNEFQGWSFPRQQGKPVPISPRPFKKIRDPENHNPTQPLDSISHHSFPFLNPPSSLSQASSPSSTRTTLFPFALEPSQFPHQFKTDPVAPTLHHRPPVLPPHNQQQQLAPLASTQLGFGYPPYFMGEFATFQQQQQQQQHQQFLQYWNESLDLNSRAGFRPQVRPLNATKLYRGVRQRHWGKWVAEIRLPRNRNRLWLGTFDTAEDAALAYDREAFKLRGENARLNFPELFLNKDKEEEEEEEEEEEEEEASQTSGPQQELDNNNVDNDIELESNNEAVAEENIQEEEEGISKSQEMVWREMAEAWLNAMPAGWGPGSPVWDDLDTTNNLLLQPQLTFANSIQQESIGSDLHSQPLNLTSASPSSSSCPMKPFFLKDED</t>
  </si>
  <si>
    <t>Cla013808</t>
  </si>
  <si>
    <t>MCSLKVANRRGIGSDLAQFPSGGAGDGDGDTGGGDDRHRLLYGQRDDGDYYSAVGEVSTIVSTLTNVMSGQRAADWGYGGGQGFTTGFVSSSSSSSSSSSSTSASASAPGSSPLSSYSSGSERSYVPTMSYWVGQKRMREEEISIQTQPDFDSVSMGFSFRGFDDHFSHSQGQSSSLVTTSVKDEVPLPHTVVSNPAAAAAAFAATAMSSNDAVAAGERRRRYRGVRQRPWGKWAAEIRDPHKAARVWLGTFDTAEAAARAYDEAALRFRGNRAKLNFPENVRLIPPPQHIPAAASSAGPQFAPPQTAAFQTQNYRDYLEYSNLLQNSGELLGQPSSLLQQMFYNAHLAPFQSSSSPVPPTVTAPSMSSVSNSVFFPPSLPQQQMGVFRQPPQTQNQGGSNSFPGTSWNDSGGQYPSSSSG</t>
  </si>
  <si>
    <t>Cla013953</t>
  </si>
  <si>
    <t>MVKKELANDDIHSTTLSTSKKKYKGVRMRSWGSWVSEIRAPNQKTRIWLGSYSTAEAAARAYDAALLCLKGSSANLNFPISSSSFAHFHNFLSSNHDDNNVMSPKSIQRVAAEAAANTAFFDGNVDNNTTGSNDVLPSSPLPSSSSSSSSSSVSSTSNNDSFMMMEPSWFNFDDILSPKYVGQMMDGTLFDPPIIDDFYEESDIRLWSFC</t>
  </si>
  <si>
    <t>Cla013963</t>
  </si>
  <si>
    <t>MDGGGEATRKRGLDNQRLYKGIRMRKWGKWVAEIREPNKRSRIWLGSYSSPVAAARAYDTAVFYLRGPSARLNFPELLAGEGRGISAGAGDMSAATIRKKATEVGARVDALESSLGQHSHHNRNHHSHASASPPETKGCSGFLDRVDLNKLPDPEEEDEEGDGEFEWERVERH</t>
  </si>
  <si>
    <t>Cla014156</t>
  </si>
  <si>
    <t>MAAAIDIYSGISTPVYSSDPFSEELMKALQPFMKSATSTSSSSSPSLSLPSPSVSSQSRLSPDFCSPSSTRLFSQGFSGIEQMGFEQSGPIGLNNLTPSQILQIQAQIQLPSPTMSSFSSSSSSSSSSSSFQSQYRNFLAPKSFTMKHIGSPPKSTKLYRGVRQRHWGKWVAEIRLPKNRTRLWLGTFDTAEEAALAYDKAAYKLRGDFARLNFPHLKHQFGDFKPLHPSVDAKLKAICQGLKQGKTEQLCSVEDEKPTTNPLPFESNSVANNFWEPELKSEVETSSSSSSSSPSRSEDYSTGSSPESSISFLDFSDSQWGEGVEAFCLEKYPSVEIDWAALSQLAESEC</t>
  </si>
  <si>
    <t>Cla014830</t>
  </si>
  <si>
    <t>MEDRHQRALEINGGGGGGGGGGGDMCVKYRGVRRRPWGKFAAEIRDSRRRGVRIWLGTFETAEEAARAYDRAAFRMRGQLATLNFPEEYPLMNVSSLESQSSSLQNDETERKEEAVFEFECLDEKLLDELLDFDKETK</t>
  </si>
  <si>
    <t>Cla014831</t>
  </si>
  <si>
    <t>MEGKRTGNEGKRSTNEGRYRGIRRRPWGKFAAEIRDPSRNGARLWLGTFDTAEEAARAYDQAAYAFRGHLAILNFPNEYQSGNPNFAAAFGSSMAAGSSSATTISFAGNYNDNNASRRSGEVIELEYLDNELLEELLQAEGEGYNRKN</t>
  </si>
  <si>
    <t>Cla014832</t>
  </si>
  <si>
    <t>MSIVNDLFGNYQEDFLWNNNQDESLISGEENYFNYLKEVLFDDIFEEAAGGTTSSDSSSSSSSSSCSSPVMQVKEEIEEGSFGDDNVVQEDESRKEDRVYRGVRRRPWGKYAAEIRDSTRQGVRVWLGTFNSAEAAALAYDQAAFCMRGGLATLNFPVEVVRESLREMKYRWEAGCSPVLALKRRHSIRRKKMAEVEKMEKKMKKKKKQTVVVFEDLGVEYLEELLSLTS</t>
  </si>
  <si>
    <t>Cla014916</t>
  </si>
  <si>
    <t>MLLASNHDAILMILSVTATNISFVAPLPKFSENGTAPENPSPSNKLVTLHPMSSDDVKITDRSSIVDMESSFANALDWTSPNEQSNQPISGHPLKHRKRHRRRNSHNQELSIMRGVYFKNMKWQAAIKVDKKQIHLGTFGSQEEAAHLYDRAAFVCGREPNFELSKEEKQELQKFKWEDFLAMTRHAITNKKHKRLSTGSSPKKLGASSLQIDNKQLKQKFNESPVTEDIYFT</t>
  </si>
  <si>
    <t>Cla015332</t>
  </si>
  <si>
    <t>MARPQQRYRGVRQRHWGSWVSEIRHPLLKTRIWLGTFETAEDAARAYDEAARLMCGPKARTNFQYNPNDQQSSSSSSSSSSKLLPAALIAKLHKCHLASLQIAKKHVHRQHPGFEPNYTAYGGSPPPSIAGTTTGPWTPEDTWVYSDEGQMEMNNNNNNNNIHHQQCLQPLEDDHIEQMIQELLHLGPFEIIT</t>
  </si>
  <si>
    <t>Cla015336</t>
  </si>
  <si>
    <t>MINTHPIPSLHNAFFETHFPHSPPLESQLDGIAAVVGRKVLFGDNFPTPSNSSKSATVATGQRSYRGVRKRPWGRWSAEIRDRIGRCRHWLGTFDTAEEAARAYDAAARRLRGSKAKTNFEMPLLVPVESTSSMEAKKNRNKLKKNERKCSVVTSVAHLFSPGVELDLKLGSVKNLITFN</t>
  </si>
  <si>
    <t>Cla015467</t>
  </si>
  <si>
    <t>MAKPKNSNPQHKSNPLPVTPTGKKPRDCNKHPVFRGVRKRSWGKWVSEIRQPRKKSRIWLGTFPTPEMAARAHDAAALCIKGDSAILNYPELAEFLPRPASLMPHDVQAAAAKAAAMVNLNSSALPSPSEEEEEELSEIVELPNIEEDFGTVSLNEFGLVTESWEWWESVAMPLAAEFGCGYFSDQTAAEESSYPSSFYGVLWD</t>
  </si>
  <si>
    <t>Cla015515</t>
  </si>
  <si>
    <t>MCGGAIISGFIPPTRSRRVTGEHLWPNLKKPAFGNQFSKPVKSDIIDIDDDFETDFQHFKDDSDLDFDVEELVDIKPLSFSAGGNPPLPSARVSKSVEFSGQAEKSAKRKRKNQYRGIRQRPWGKWAAEIRDPRKGVRVWLGTFNTAEEAARAYDAEARRIRGKKAKVNFPDEAPRTSGKRSAKTNLQEPLPKTSLAKTQTDLIQNNKFVNSSDEEYFSTVGFLEEKPLTNQLVNMNSFSANVDGAIKTSPPSSDVAPMYFNSDQGSNSFDYSDFGWGEQGAKTPEISSFLSAAMENEDSYFVEDASPRKKVKYSPENTVVSQGSEKTLSEELSSFEPEMKYFQMPYLDGSWDASMDAFLAGETGNQDGGNSVDLWTFDDLAGMVGSVF</t>
  </si>
  <si>
    <t>Cla016009</t>
  </si>
  <si>
    <t>MLMASDHPAAAFRRITEEQELSVIVDALTQVVSGAASSGLQFHHDHFHRLLFPPTAPTFSSSSSDLDTCHVCKINGCLGCQFFSAPSTTTAAAAKNSDRRVKRLKKNYRGVRQRPWGKWAAEIRDPKRAARVWLGTFNTAEDAARAYDEAAIKFRGPRAKLNFPFPDNSLTTFHSSPPPASTTTSASASTSTVPAATSMKMETQNDIVLPETFNDDDDIQRLLMDFAGQSRGW</t>
  </si>
  <si>
    <t>Cla016704</t>
  </si>
  <si>
    <t>MVPSKKFRGVRQRHWGSWVSEIRHPLLKRRVWLGTFETAEEAARAYDQAAVLMSGRNAKTNFPMSQTAAPELEKPDKNNNITSPKGLSEILHAKLRKCSKAPSPSMTCLRLDTENSHIGVWQKRAGQRSDSSWVMTVHLGKTNSASATSAAAGAASASGGDDDGGQLRKNKKSGCFTGLISSEGGAGALMAASGTHMKNLEMDEEEERIALQMIEELLSRNCGNPSEIIQVQDHDQGKQPFYPL</t>
  </si>
  <si>
    <t>Cla016785</t>
  </si>
  <si>
    <t>MADATVPETDSGGSSNSWSSSSSSTSCSISSPSKQVGSRTSSKRSRESSNNRHPSYRGVRMRAWGKWVSEIREPKKKSRIWLGTFATPDMAARAHDVAALTIKGNSAILNFPELAASLPRPASSSPRDVQSAAALAASMQLPDVVSPPPPPPPPPSSPPFSSSSELDESTPEELSEIVVLPSLGTGYEESAESVTEFVFDEWQCSYEPWDQQNQSSKEEEEEAYEYFIDQMAMAEKECVIPTALFQPLPFSW</t>
  </si>
  <si>
    <t>Cla017389</t>
  </si>
  <si>
    <t>MCGGAIIADLIPRRDAQRVTASDIWPNSNNTFFHFNKLPSHRDSTPLKRPLPSSEASSWTDEKPKKRQRKNLYRGIRQRPWGKWAAEIRDPRKGIRVWLGTFNTAEEAARAYDREARKIRGKKAKVNFPNEDDEYSIQAPCNLQNAIPQFQPQFRADLYTVPENSGYGEFRYDLNQIGSQIPAAIEEQSGSGSENSYSPSERLGFGQNMNAVEFGVKEVEDKPEQKVAVVAAAEEENEVEKLSEELMAYENFMKFYQIPYLDGQSTVTNPAEEQVVGDLWSFDDDDGLHGSVSSSEL</t>
  </si>
  <si>
    <t>Cla017504</t>
  </si>
  <si>
    <t>MENYRDNKKPHSSSSSASSSSSSSSSLHKPWKKGPSRGKGGPQNASCEYRGVRQRTWGKWVAEIREPKKRTRLWLGSFSTAEEAAMAYDQAATRLYGPHAYLNLPHLANNNHHNNGSNSKSNNFLKWVPSKNFISLFPHTNRAAMAATGSFMLNLNAQPSLHLIHQRLQQLKPPHAFLSSNSLLSPSKKLEDEGEKEKDDEALVREEKTTKTTDTRSMEEEKPQIDLNEFLQQLGILKEEEEEEEKLVIELGEERNNNDDDGGYCLGSSESNNCDYSDEVEVLSDKSFNWDSIMEMDPNIEYHHFGSFQVYDHYVNYEDDLSFPNSIWDFEEDHSTRIIH</t>
  </si>
  <si>
    <t>Cla017719</t>
  </si>
  <si>
    <t>MTSSSSSSTNEHFLSRAMVKRRAGRKKFQETRHPIYKGVRQRNGKWVSELRRPNKKSSFWVGTFCSPKMAAVAYDVVALAIRGESATLNFPALAHSFPRVMLSSLSINDIRMMAVEAAEAFTSSDILTSLSPSSSSPSLLCSSLMSEEKVVSDLFWDEEEVFNMPTIIADMAEGLILTPPGMKSEFDSEDYENTFELSLWNYE</t>
  </si>
  <si>
    <t>Cla017720</t>
  </si>
  <si>
    <t>MASSSGRHPVYRGVRRRNTGKWVSEIREPRKPNRIWLGTFPTAEMAAVAYDVAALALKGQDAELNFPNSASSLPIPASRSPSDIQAAAASAAAALGAAAAAMEARNNNGSRRGTNSGDVVYGGRYGQDGLGNQFMDEDLIFDMPNVLMNMAEGMLLSPPRFNIHGGEDDGDNGADQNLWNFP</t>
  </si>
  <si>
    <t>Cla018372</t>
  </si>
  <si>
    <t>MFFSKTKSLNSTPNPPRYRGVRRRSSGKWVSEIREPRKPNRIWLGTFPPPEMAAIAYDVAALAVKGPNADLNFPNLASSLPVPASTAARDIQAAATSAATAIGAAAATIGLDGNPANGSTREKEDEEGDEGEELVEGGFVDEDMIFDMPNILMNMAEGMLLTPPSFNFNINAPNDYEYPPTYTQDNLWEFP</t>
  </si>
  <si>
    <t>Cla018506</t>
  </si>
  <si>
    <t>MSGFRRQFPIRDIYEKEDKKMKQLKEGKSISVRKIRVLFHDPDATDYSSEEDEHVNRGAKKIVWEIPLPDIHRKPSKESSQKERTDRGKFRTKTEAKESRRTQRSSSMYKGVRRRKWGKYAAEIRDPFRGRRLWLGTYDTAEEAAFAYQRKKHEFESMQSMENYSSELSEEKSEEKKIRSLVDDTAESEEIVAMFSHPSPSSVLDLCTGSLCSNGLKNATEEFNVDQTMKHTITEKCMVVLDGVEDMLESIYKDEQSISNILEETRMPMPIPPLHACELDFQVLEDNALICNDFDQLSDDINYIDDCTLYNIENSLGALDLPPMDIEFDKEFSWFDETLSISCM</t>
  </si>
  <si>
    <t>Cla019007</t>
  </si>
  <si>
    <t>MAATQSSNPSSQSPNPLNSNTNNQEANHGRRRFLGVRQRPSGRWVAEIKVSSQKLRLWLGTFNRAEDAAMAYDRAARLLRGRSAKTNFSYDHHDHGFLKSSSINEEQALGHSPKLCRLLQHAIMKNRSRLRSTADYEYHQQQISRNNELIDSVVEDTIFCSSTNLVENNNINNKGCGCGFSFGGSKVYTSVFVAPSFSSDVEK</t>
  </si>
  <si>
    <t>Cla019324</t>
  </si>
  <si>
    <t>MTQPVKKPKVEELCYAQSPETVTAELDECNSTADDQEAALIALVEHRTREVHHLQQRISYYSRQLEEAEKRLQESESLLARFRGPCYTLSSRSSQDCEFKCVEAEPRSASPIHANGGSEAKRLLGSSHSPSIPNRSNLATTGEQGKPCMVSSMGKVVDDQSDRKRRKFGNASTFCSSAMFFHATSLVSDDVLYYNSGPPMFALMMFALCMSEQKDHKELIPLVRSSSSPLTAQRDASYYFSSQHKRKLRSLAPSPVNDQLFVTSALDGMINLWQVESKGSFASLLCTTDCMSQKQRRWPEDMAWHPAGNSLFAVYSADGGDSQISILNFNRTKEKASVTFLEDKPHVKGIINGISFLPWESVPFITGGSDHAVVLWTMKDRQNTWKPELLHRNLHSSAVMGVSGMQMKQIVLSAGADKRILAFDVQVGSVLFKHQLESKCMSVLPNPRDFNLFMVQTGSPEKQLRLFDIRLEQKEVHSFGWKQESSESQSALINQAWSPNGLHLTSGSSDPVIHVFDIRYNSHMPSQSIKAHQKRVFKAVQRVVKIKKVDSKRGKRPLCSDESEEENPLPIYSARSEHDMSAMVCALGEVIRSGSSKSPAVVEADYWPESESQSQRADHEEEVKRESRHYRGVRQRPWGKWAAEIRDPKKAARVWLGTFDTAEAAALAYDEAALRFKGTKAKLNFPERLTTPPSYAYHHPTFMLNLHSSTSHPSHHQDHKN</t>
  </si>
  <si>
    <t>Cla019699</t>
  </si>
  <si>
    <t>MAPRDKVKAAAAAPGCKDKEVHFRGVRKRPWGRYAAEIRDPAKKSRVWLGTFDTAEEAARAYDAAARQFRGAKAKTNFPFPVTLNDLNLSPSRSSTVESSSRDPTDFDLNQDAAGSRPPFPQFGGGIFPQPNHLLFFDHPIFRNGMKSGVIFDRHRLKAVQCGGVQSDSDSSSVINLNQNDQKPRRVLDLDLNFPPPDSA</t>
  </si>
  <si>
    <t>Cla019701</t>
  </si>
  <si>
    <t>MASTRDGHYRGVRKRPWGRYAAEIRDPWKKTRVWLGTFDTPEEAALAYDGAARSLRGSKAKTNFPPPVTGLSLDLNVSGPWPNVTTAASAPSSSARFLLGDFLRHGARNDMCNLNVEASSVLVDSSAPVTTATASFIGHVRRGLPFDLNEPPPVWL</t>
  </si>
  <si>
    <t>Cla020081</t>
  </si>
  <si>
    <t>MLDLNDSIMNRDETTAERIAMEDSETSNSSVVNAADEVSNSRDEDSSVLIFDILKRESSGGGSGGGASSELVTQTLFPVVGGWGDSGSPVPRTHWLNLSSTADSGGGGGQPELRIVQQKQQQVRKSRRGPRSRSSQYRGVTFYRRTGRWESHIWDCGKQVYLGGFDTAHAAARAYDRAAIKFRGVDADINFNISDYDEDMKHMKNLSKEEFVHVLRRQSTGFSRGGSKLRGLSLQKYGRWENQMSQIIGKNGIEQRSYKGETMVDASNGGNGHNLDLSIGGIFNYHFSNSPQKLNIERPKNENNGYACGVAGQQPHIPPSMWSSFYSGFLADNEEREREKRNDSTKSPTSWGWQMPTSTSMSISMPMQIQGNMSGKSNYKNNNNNNNNNNMSSNGIIAREEAHVSKIAASSGFSSSSNFGSLYAQNNTALHSTHCPNIS</t>
  </si>
  <si>
    <t>Cla020244</t>
  </si>
  <si>
    <t>MKEKNEERKLKQFKGIRMRKWGKWVAEIREPNKRSRIWLGSYSSPVAAARAYDAAVFHLRGPTARLNFPDFFTTVDRSFPLSAAAVRKIAAEVGAHVDALESSLRHHFVNSSDQSPNPTKLRSSSSGFSDRVDLNKFPDPEDADGDCASTHWTS</t>
  </si>
  <si>
    <t>Cla020392</t>
  </si>
  <si>
    <t>MSYSPNQRFVSSSRKSNLLPNNFSADPKIRRKLRIICYDPDATDSSSSEGEGEIYARKFNRIVHEIHLPPLKKSLESESSQNSNNENKSSKFKQSKALFKNPSSRRQSSSKYRGVRQRSWGKWAAEIRDPFKRSRVWLGTYDTAEEASQAYESRRLQFEAMAAEMAVEEEGKRTGSSSSPVFSESTAETTVSHTSPSSVLEWDDSTLRSHDLKEGSDSIKEETDSNMNYLQEGDQGNPFMEEINMGIDFDSILADGIGMFLEDFASLENTHIFGLADDEPSGLPNWDFGDFGNDDISCWLDDSINITCP</t>
  </si>
  <si>
    <t>Cla020648</t>
  </si>
  <si>
    <t>MEGQVCSAVNSSPKRKQKHQNHLQQEKPYRGIRMRKWGKWVAEIREPNKRSRIWLGSYTTPVAAARAYDTAVFYLRGPTARLNFPELMFEADQLHDMSAASIRKRATEVGARVDAIQTSLHASNSNSNSATQISDKPDLNEYPNPETSDDD</t>
  </si>
  <si>
    <t>Cla020801</t>
  </si>
  <si>
    <t>MDKKARNTTNVAQASSRKGCMRGKGGPDNASCTFKGVRQRTWGKWVAEIREPNRGARLWLGTFDTAHEAALAYDAAARKLYGAEAKLNLPQTTHRPPPHELPHQLERAAQSPSIIDSSPTATSSSSSSSPIGGLWGSENVNFDESIWREAVMSLDFPIIQDDQGIFFDGVGNWDTLQWCM</t>
  </si>
  <si>
    <t>Cla020969</t>
  </si>
  <si>
    <t>MVYSRKFRGVRQRQWGSWVSEIRHPLLKRRVWLGTFDTAEDAARAYDQAAILMNGQNAKTNFPASKDQSEEASHGHGSSSMSPKALSELLSTKLRKCCKNPSPSLTCLRLDSDNAHIGVWQKRAGTRATSNWVMRIELGKKEMPSPSLSPELTSQEADDHGNGIDEEDRIAMQMIEELLNWNCPLPSTSS</t>
  </si>
  <si>
    <t>Cla021006</t>
  </si>
  <si>
    <t>MARPQKRYRGVRQRHWGSWVSEIRHPLLKTRIWLGTFETAEDAARAYDEAARLMCGPKARTNFPYNPNAIQSSNSRILSANLTAKLHRCYMASLQISNQASGEFKRDIPAVFPASTPLPHAVVGSGVASSAVEEIGPAAEQGPCAADWMVRSVKMESEFGELKLLEDDHIEQMIEELLYYGSMEFCL</t>
  </si>
  <si>
    <t>Cla021069</t>
  </si>
  <si>
    <t>MSSWRESDVLESIRQHLLEENNSGSGSGNGDGRESSAIIIQHHKKEAAKNEVQLLQFKGVRRRPWGKYAAEIRDPKRNGARTWLGTFDTAQDAALAYDRAAFKIRGAKAKLNFPHLIDSDSIWSTSTSTSASTSTSTSASTKRPPSPTHAQHRTSASKRR</t>
  </si>
  <si>
    <t>Cla021070</t>
  </si>
  <si>
    <t>MSSNSNSNRSVEGSSDLFLLEKIRRHLLEDELGNVDEEGRYDSGAASKSSNNKNNNIMVEVEVEVGEEMRGKSVKGSIIREGGAWSSGDRRVRGLQFRGVRRRPWGKYAAEIRDPTRKGARIWLGTYHTAQDAALAYDRAAFQMRGAKAKLNFPHMIASTSNNDYSPQLPRRNCKRSSPNCNPLRAPPPLFNFNHYCPTNFFN</t>
  </si>
  <si>
    <t>Cla021101</t>
  </si>
  <si>
    <t>MEPFFNYIEASDAKATTFCNSASITTHEYQQVSKNRKQRSTQENRDHHPMFRGVRKRNWGKWVSEIREPRKKTRIWLGTYPTPEMAARAHDAAALAIKGHSAFLNFPELAQFLPRPLSRSHKDIQAAAAQAAAATFSAGSDAEGGGGEAAEESRETLFPGSDGGDRTEDSTNSLSTAAGDETLFDLPDLFVGSSDLKDGFVYHSSLWQFCAAADHNGFRLEEPSFWELI</t>
  </si>
  <si>
    <t>Cla021189</t>
  </si>
  <si>
    <t>MGRVYSGVIKFREVRTITHKPAAETKLVRISYTDADATDSSSGEDEEPILIRHVKRHVTEIRLLTTDCSKKAPPKSRVNPPRTTESHRKFRGVRRRPWGKWAAEIRDPLRRTRVWLGTYDTAEEAAVVYDQAAVRLRGPNALTNFVAETPHSETTLVTYLTPPPPENQSTAAVVSDTKESRSLCSPTSVLRLEEQNWRAIDHYLSEESGLEDEFNWLYDRNSNSFLFNLRSPQPIFPDQMEMTNPKWEDFGDISVDFDSCKWDVENYFQDPNFSIA</t>
  </si>
  <si>
    <t>Cla021270</t>
  </si>
  <si>
    <t>MAAGRETKRSAAVSRCISHSQPNKSPARRFVGVRQRPSGRWVAEIKDSSQRVRLWLGTYDTPEEAARAYDEAAIALRGENARTNFVSPATGRSPDAKFSDLGVLKAKLSKNLQSIIARTSEQSKSLKNRVSDRFTFGNIFNFRSYQSATMADLTPIDKAAVQPSIIVPHIETDQHGSWDSSNGDGFQQLGFSSDGSEAAGDWWVDRILEDDYCDEALKSKRFRVSSSVVVPPTFSGSPTYGEC</t>
  </si>
  <si>
    <t>Cla021440</t>
  </si>
  <si>
    <t>MSRKIRVICNDPDGTDSSSSENERDETKSSKSKRIVREIHFPVFPSHSSSQSIHDETSQSSSHDSNNGGKTQQLTSIRVLSKTLTTGRTPCRYRGVRQRKWGKWAAEIRDPFKRARIWLGTYNTAEEASRAYESKRLEFQSAMAAAPKAPPRFKASHLLGF</t>
  </si>
  <si>
    <t>Cla021525</t>
  </si>
  <si>
    <t>MDYSGFFSPVSDFSSESSFGSPESSFMNLDHNFLPFNENDSEEMLLYGLISEGTQDSSDNSIGTARVKEEEVDSIGEESPKKERAYRGVRRRPWGKFAAEIRDSTRHGIRVWLGTFDSAEAAALAYDQAAFSMRGAAAILNFPVDRVRESLKEMNCSGGGSDSIAEDGGSPVVALKRKHSIRRKAISKKSKERDVRIQNVVVLEDLGAEYLEELLGTSQSGSPCSF</t>
  </si>
  <si>
    <t>Cla021526</t>
  </si>
  <si>
    <t>MEDSRKGKEQQKQGDDGIKYRGVRRRPWGKYAAEIRDPSKNGARQWLGTYETAEEAARAYDRMAFHLKGHLASLNFPSEYYARVMGSPPHPPHLFPSAPINRGFESGVGGGGSSSSNASPQQVIVFECVDGKVLEDLLAQEDKKKKKNSK</t>
  </si>
  <si>
    <t>Cla021527</t>
  </si>
  <si>
    <t>MDESGGRGRSYAEDSTTAGGSREIRYRGVRRRPWGKFAAEIRDSRRQGVRIWLGTFNTAEEAARAYDRAAYNMRGHLAILNFPNEYPLTSSGGGGGAYSSGSSSSSSSMSMRQNEVIEFEYLDDKVLEDLLDYGEESDKRS</t>
  </si>
  <si>
    <t>Cla021720</t>
  </si>
  <si>
    <t>MATSKASDKGYPIYETGQSQMGFALIQRNSSPISQSGGERRGRRKQAEPGRFLGVRRRPWGRYAAEIRDPTTKERHWLGTFDTAHEAALAYDRAALSMKGTQARTNFIYSDTSTFHSLLTAFDVQTLLPNSDHSNSKLQQTPSPITIPINQNNNISFAQSQPSIPETSSNPSVHDDHDSNFFFSNDSNSGYLSCIVPDNCLKPPSDSKHKTQPSSTTSNDLQKFSFFTSNSIETLPFKSLDVSSMAYNNNNNSNAGYGSVMDESNCSNDGVVWDKQQNWESNSDELSAIINSSSSSSMVAENGAFHPFTNSSYGGLLPQSSTCSPSAPSFGDAFDFGYTLL</t>
  </si>
  <si>
    <t>Cla021765</t>
  </si>
  <si>
    <t>MCGGAIISDYVDNLLWPHLDTTFSDLLGLDLDLDLDLSTQNYPFNNTPSIVVETPKQLPQVKSEKVEGSEAAGSAMKKTKKVRKSKYRGIRQRPWGKWAAEIRDPQKGLRVWLGTYNTAEEAARAYDQAAIRIRGKKAKLNFTQPPPLPLPSPPPQQLPTTSTPIDIQLKHQISSLESFLGLDPSLPVEPMADPWWVDDLLIYQQQNLQL</t>
  </si>
  <si>
    <t>Cla021881</t>
  </si>
  <si>
    <t>MAVKGIKRRRRTASSSPTVGGGDAQPHKSMADHSTATKRSSRFRGVSRHRWTGRFEAHLWDKGSWNPTQRKKGKQGAYDEEESAARAYDLAALKYWGTSTFTNFSNVAEISLLAIKALSGTSDAVERERKRRSSVSEREETKREREQEKGERKS</t>
  </si>
  <si>
    <t>Cla021957</t>
  </si>
  <si>
    <t>MMNNNPDLSQTSGAGDTKYRGVRRRKWGKWVAEIRLPNSRDRIWLGSYDSPEKAARAFDAALFCLRGPHAKFNFPDQPLPDILNAHSLTAHQIQELAAKFANEYHHQNDDVVVDSIVVPPPPTEDKCGNSPSSSNATTNNYNNMDWSFLDAIHDDALPHSSSSSSSFFPLYNDHFDNILTNDFYQSTNNDLYDAVSVSDDVDDTFSNQPFLWNF</t>
  </si>
  <si>
    <t>Cla022083</t>
  </si>
  <si>
    <t>MAALMDLYGCREFQSDPYGGELMEALEPFMKAASSSYFPSSSSSSSSSSSSFPDFSFSSSVQTESTSYPSDCSPPMTHLFSGGFSGQDFHGVEQSASIGLNYLTPFQIQQIQSQFGLQTQIQPVWGQINNQVARNQSNSAGNLLGPKGIPMKHVGSPPKSTKLYRGVRQRHWGKWVAEIRLPRNRTRLWLGTFDTAEEAALAYDKAAYKLRGDFARLNFPHLKHHGSSVGGDFGEYKPLHSAVDAKLEAICQTLAESQKQGKSDRRKSKSSGSSTVGSESQTPTVTDSDDDLKTADVRSSGSEICCKAENSSSPVSAESDESAGSSPLSDLTFPDLTESPWEQSTESCLLQKYPSEIDWASILTS</t>
  </si>
  <si>
    <t>Cla022212</t>
  </si>
  <si>
    <t>MSPSETESSTTSSSSSSDSNKKPKRINNNSNSKHPVYRGVRMRNWGKWVSEIREPRKKSRIWLGTFPSPEMAARAHDVAALSIKGNSAILNFPELVHLLPRPVSLAPRDVQAAAAKAAHMHNLSSNTNLNNINTNSSSAFSDELTEIVELPSLGTSYDGGGGEFVFVDSELESAAWLYAPPWLQSLEEEYDDDNGDCGTLGMGFLSNGFKGFLWDY</t>
  </si>
  <si>
    <t>Cla022353</t>
  </si>
  <si>
    <t>MPRPQQRFRGVRQRHWGSWVSEIRHPLLKTRIWLGTFETAEDAARAYDEAARLMCGPRARTNFPYDASLSRSSSSRLLSATLTAKLHRCYMASLQLTKQSSSAACRPQNDFSVASGIAPVQRVEADTTTAKKVKLESVDCGEPLMIEMLDEDHIQQMIEELLDYGGIELRSASVVQPQPI</t>
  </si>
  <si>
    <t>Cla022354</t>
  </si>
  <si>
    <t>MARPQQRYRGVRQRHWGSWVSEIRHPLLKTRIWLGTFETAEDAAKAYDEAARLMCGPRARTNFPFNANDSNSSSSKLLSPNLTAKLHRCYMASLHLQKPATHRFNSGADAAGIKPFTAEAKTQTETAHQPFVALEEDHIEQMIEELIHYGSVELCSIVPPSPAF</t>
  </si>
  <si>
    <t>Cla022458</t>
  </si>
  <si>
    <t>MRGKGGPENASCTYKGVRQRTWGKWVAEIREPNRGARLWLGTFDTSHDAALAYDNAARRLYGSDAKLNLPHLSPVSASSSSSDNVAANSNSNSNANAIVEDVASSVSHETNNNNTVSPKKRFREEEEEQIGGLWRAMSISLDDSIWVEAAMSLDFPIVMEHEQDHHHQGFFAANLMETNGNGGCGWDTLQWCL</t>
  </si>
  <si>
    <t>Cla022591</t>
  </si>
  <si>
    <t>MEESVETTVSDKRKQQAGRQEKPYRGIRMRKWGKWVAEIREPNKRSRIWLGSYTTPLAAARAYDTAVFYLRGPSARLNFPDLILQDMDHQLLDVSPSSIRKRAIEVGARVDAAAHQTSLRQSKPISDKPDLNQFPDPESSDED</t>
  </si>
  <si>
    <t>Cla022742</t>
  </si>
  <si>
    <t>MEPDSFRRVNGLAIDNNTNHFLDYQMKCNATSPSPSPSPTPTAAAATTSSLKRTLRDHNSSGTMRYRGVRRRPWGRYAAEIRDPQSKERRWLGTFDTAEEAARAYDCAARSMRGLKARTNFVYPSSPPATHSLSSDDYLIPRFNFPKHPLPRLNSSNWPIFSTPSRGPDFLWSGAHRINTASPTLDMLLLRDFLNFPSSSSKPPSSINNTKLTPPPPPPPPPPPPNVTENYSSEFLPKDSPDSGLLEEVIHGFFPKPHHSNSNTNSDQSADDCFKNANFSGHSDLLDYQLAADTFNTAFNQEACDRLFGDEVGHAHNFILDDLLTAFPPKLQNA</t>
  </si>
  <si>
    <t>Cla023112</t>
  </si>
  <si>
    <t>MSTKEESQISQHSSNNNQSKPNKRLHADSSKHPMYRGVRMRAWGKWVSEIREPRKKSRIWLGTFPTPEMAARAHDVAALSIKGNSAILNFPELAHSLPRPVSFAPRDVQAAAAKAAHMDPNFLHYSPNSPVSTSPSSAADDDSDELTEIVKLPTLGSNYDHFISNNEFVLMDSTEGWVYPPPWLRTMEDCGYNTNNIIDDLGIGVGDSNCLWDY</t>
  </si>
  <si>
    <t>Cla023135</t>
  </si>
  <si>
    <t>MAAAMDFYNEGPQTDHFGGELMEAIVPFIKVASSSASSLSTNFPSSSSSSSPTPNLLPPYSSSFNSHLNFSHSTPQQSSLYSNGCSTSMNSVFSDGFSNQNLIGFEQPFTIGPHQLSSPQIPHSQTQFNLLQNQTPLAFAWGQQNHQPPSCYEQQTPSFLSPKPIPMKQVGSSSKPTKLYRGVRQRHWGKWVAEIRLPRNRTRLWLGTFDTAEEAALAYDKAAFKLRGDSARLNFPNLKHQGSCVEGEFGEYKPLHSSVAAKLQAICENLAKPQKQGKSKKPVTAAKKSRSQSCSTAGGTAAVKVENSSSRAVTESDGSAASSPLSDLTFPDFTELPWDQNQAWENSMLEKYPSEIDWASILP</t>
  </si>
  <si>
    <t>Cla023158</t>
  </si>
  <si>
    <t>MVKKVEKTAVESSPAQLPPCKKKYKGVRMRSWGSWVSEIRAPNQKTRIWLGSYSTPEAAARAYDAALLCLKGASASLNFPEIANSISISDNRHFLHHHHHHHHIDTSDNAIMSPKSIQRVAAAAANGFPENVGTVVTPPSSSASSPSDSSSPSDQPDDDVSVIVTSDSFYDQFDHPTAEMESWCNYLDALQSPKYIDQMLTGAWFDFDSMPEAKIDNFYEEESDIRLWSFC</t>
  </si>
  <si>
    <t>Cla023361</t>
  </si>
  <si>
    <t>MAAGDRSTSTASTAAPPHSKEIRYRGVRKRPWGRYAAEIRDPRKKTRVWLGTFNTAEEAARAYDTAAREFRGVNAKTNFPLQNEFLIVDNNNNNFRKSAGSSSPSQCSTVESSSPSPAPSDPSLTHFLDGGVHAPATNRPIFFFDAFAQAEKISDYRRAVTVAVAGAGESVSDSDSSSVVDFDSTRKSRPLDFDLNLPAVEVV</t>
  </si>
  <si>
    <t>Cla000855</t>
  </si>
  <si>
    <t>MDASSIDESTASDSTSISPVTPLLFHSSPSATAEAESRKLPSSRFKGVVPQPNGRWGAQIYEKHQRVWLGTFNEEHDAAKAYDIAALRFRGRDAVTNFKPLHHDDHAAVEADFLNSHSKLEIVDMLRKHTYNDELQQSKRQRGPTTADSASGTSPNYSGWDSKREVLFEKTVTPSDVGKLNRLVIPKQHAEKNFPMGEGVVLGKGMLLNFEDMGGKVWRFRYSYWNSSQSYVLTKGWSRFVKDNTLRAGDVVRFLRSTGPDKQLYIHANPTPGPAINPVHVVKLFGVNILQLPVGKTEGVFLELQPTKKQRIIKPL</t>
  </si>
  <si>
    <t>Cla004791</t>
  </si>
  <si>
    <t>MEDEASSSFLSHIKTPILTDEVSDSNFTYYAIPEAKRPRLDNDLNDVVAVGKFKGVVPQQNGRWGAQIYANHQRIWLGTFKTEKDAAMAYDSAAIKLRTRDSHRNFPWTRRTIEEPNFQIKFSTDAVLSMIKDGSYYSKFSAYLRTRSQIHDSNLQNPQNFDNTDGDSLFSCSHLFQKELTPSDVGKLNRLVIPKKYAVKHFPYISESAEENGDDIEIVFYDTSMKTWKFRYCYWRSSQSFVFTRGWNRFVKEKKLKANDIITFYTYESCGRDENGGTLNFIDVIYKKSEDDQSDSSCLAAEKESVKNEQILESELGQNQGKGCEKEKNKKKKEILSIELNPNDKNVGGKRIRLFGVHID</t>
  </si>
  <si>
    <t>Cla018724</t>
  </si>
  <si>
    <t>MKQELSSTISKTRVNAIGEALDSSCITCPSPANGCSRQGRSLTSKFKGVVPQQNGHWGAQIYANHQRIWLGTFKSENEAAMAYDSAAIRIRSGDCHRNFPWTKFTIEEPNFQKLYTTEALLNMLKDGSYRTKFAEYLRDCSESAQTSASPSSEKVHNNGGTSIKQLFQKELTPSDVGKLNRLVIPKKYAVKYFPHISASAMENVEHADDDRDVQLVFFDKMLRQWKFRYCYWKSSQSYVFTRGWNRFVKEKQLKANDTIAFYLCEAAKASDSTTTFCVVDVKNRDNGGSLVENETTCSELQLDLRLEEVDESVSPTHVDDELKDDHEVKGFKLFGVHIK</t>
  </si>
  <si>
    <t>Cla020368</t>
  </si>
  <si>
    <t>MDGICIDESTSTESQSPVVKSPPPETSLCRVGSGVTSVVLDSDSSGGGVEAESRKLPSSRYKGVVPQPNGRWGAQIYEKHQRVWLGTFNEEDEAARAYDVAAQRFRGRDAVTNFKPLAHGGEEDDAVSAFLNSHSKAEIVDMLRKHTYLDELHQSKRNAGLSGWDRKRNRSLPGLDTDPETSRELLFEKAVTPSDVGKLNRLVIPKQHAEKNFPLQTGSTASSKGLLLNFEDGGGKVWRFRYSYWNSSQSYVLTKGWSRFVKEKNLKAGDIVSFLKSTGQDKQLYIEWKARKTSTATGSDMNPVQTVRLFGVDIIKVSPHSGCSEKRRRELEFLASQCTKKQRIVGAM</t>
  </si>
  <si>
    <t>MOMC0_695</t>
  </si>
  <si>
    <t>MPLKSDGSLCVMEAISRSQPREMMPNLPPKLEDFLGGATHGREATALSLDSIYYNQNAEAESEREHSLNLFKQQHVYLQSQRYYSEMFHFPAEETSKESHIAGYCSEIRQAMEQQIDGSFGGMTCQDLQPLSLSMSPGSQSSCVTAPSQISHSGPATLETKKRGPAGQKQPVHRKSIDTFGQRTSQYRGVTRHRWTGRYEAHLWDNSCKKEGQTRKGRQGGYDMEEKAARAYDLAALKYWGPSTHLNFSLRNYHVEIEEMKNMNRQEYVAHLRRKSSGFSRGASIYRGVTRHHQHGRWQARIGRVAGNKDLYLGTFGTQEEAAEAYDIAAIKFRGVNAVTNFDTSRYNIERIMASSGLLSGEFARRNKDLKPTNAIEHKEPTQNITRINLSEISNSNNIDWRTVFHETLLLDPNASIESLDQKSMASGIALQHLIGVETVNCDRAMGNDSSKLKAHFSNGSSVVSSLSSSRETSPDKSNSSSSVLFGKAPFESNGGIWLPSNQMRPVPISLPVWNDV</t>
  </si>
  <si>
    <t>MOMC1_409</t>
  </si>
  <si>
    <t>MGKISHPPHKNSISTTDNTHSTTPRHERKLQKRKRKTVPRDSPAQRSSVYRGVTRHRWTGRYEAHLWDKNCWNEGQNKKGRQGAYDDEAAAAHAYDLAALKYWGTETVLNFPLLTYQDELKEMEGQSREEYIGFLRRKSSGFSRGVSKYRGVARHHHNGRWEARIGRVLGNKYLYLGTYATQEEAATAYDMAAIEYRGLNAVTNFDLSRYIKSLRPRQQQSIISNNRPPNPNAGELPALEFDPNSVLGFTFPSQCSSSGQPATAPLPGPGGGDSSSSAALGLLLQSSKLQDVLERTSAADAPETPPESDRPRRCFPDDVQTYFDSTQDSGDFAESDDSIFGYLNSLFPSTIFHCELDA</t>
  </si>
  <si>
    <t>MOMC100_96</t>
  </si>
  <si>
    <t>MGIFSKVGQTKFTCCVDWRSYENGEEESPKLEDFLGNCYSNSPPNDQGRGGGYCTQNPEQQQQTHNNNNTFIQPNNNNNNNNNNSNSNYNYDCQADHQTLIPNNNNAIYKSWLGPTPSAENECGFQSLSLGMSPTSINDIASLPSPPPLAADSRKRPVAVAVAKPLLKEPVPRKSIDTFGQRTSQYRGVTRHRWTGRYEAHLWDNSCRKEGQTRKGRQGGYDKEEKAARAYDLAALKYWGPTTHINFPLSSYENELEEMKNMTRQEFVANLRRKSSGFSRGASMYRGVTRHHQHGRWQARIGRVAGNKDLYLGTFSTQEEAAEAYDIAAIKFRGTSAVTNFDIGRYDVKRICSSSTLIAGGLAKRSPLKDGTLSTTEDYTACASPSSSQPLLAIAGDGSAESHNELADMVWFILFNK</t>
  </si>
  <si>
    <t>MOMC3_653</t>
  </si>
  <si>
    <t>MKSRNENNSNNNNNNNSWLGFSLSPHMKMELTTPSDPHTHSYNNSSSAAAPPHPHTPTSFYLSPHFNNSSEFFYPQNPNPPSLSVMPLKSDGSLCIMEALSRSQTQGMAPKLEDFLGGRGYFNQNAESEPEREHSLNRHQNQDHHILIHNSHHYYPGLVPNSVAAIGSCHPQIPQIPSEDDEIPCLTNWVSRPHFNNHHHPLVDHHIAAGVNDGAGMTCGDLQSLSLSMSPGSQSTSFPASGQISPTGVDASAAASAVETKKRGPGKLCQKQPVHRKSIDTFGQRTSQYRGVTRHRWTGRYEAHLWDNSCKKEGQTRKGRQGGYDMEEKAARAYDLAALKYWGPSTHINFPLENYQTELEEMKNMSRQEYVAHLRRKSSGFSRGASVFRGVTRHHQHGRWQARIGRVAGNKDLYLGTFSTQEEAAEAYDIAAIKFRGVNAVTNFDISRYDVDRIMASNTLLAGDLARRNKQIEPGNEAAAAPAPLGFDSSTTQNNNAGINPDEASNGANGNGSTDWKMALYQNQQQQQAATCVAESLDHHKSSMTAASGSYRNASFSMALQDLIGIESMNSNNNNSHGIDDDVGCKQVTHFSNSSPLVTSLSSSREGSPDKTNVSMPFAKPPPLMASKLIGAATSGVGSWYPSPPQLRPTAISMAHLPVFAAWNDT</t>
  </si>
  <si>
    <t>MOMC39_58</t>
  </si>
  <si>
    <t>MFDLNLNVDSPDATQNGDSVMFFEKLPQGSGNQMDEYESGTSNSSIVNADTSSNGGDDDSCSTRAAGELFTFNFEILKAGSANDVVTKEFFPIGGTVNADFGSLQGQNSASSSSSSSRKNWINLAFDRSGSGGEGRIVQPVQPQQVKKSRRGPRSRSSQYRGVTFYRRTGRWESHIWDCGKQVYLGGFDTAHSAARAYDRAAIKFRGVDADINFNLSDYEEDLKQMKNLSKEEFVHILRRQSTGFSRGSSKYRGVTLHKCGRWEARMGQLLGKKYIYLGLFDSEVEAARAYDKAAIKCNGREAVTNFEPSTYEGERVSEGSSEGGRNMLDLNLGISPPSLENCQKDNEGHLRFQSGPYYANDRSTMMESNADAAVGDPPFKGLVMTSEHAPLWNGLQSSFFPNEESVTEKRLALGSSQGVPDWPWQIHGQVNATQVPLFSAAASSGFSFSATHLPAAIHPPRQPGLTAHNLHFTPAKASLNSSQYRHQFNPQQAPP</t>
  </si>
  <si>
    <t>MOMC6_563</t>
  </si>
  <si>
    <t>MNNNSTNNDNSCSQNWLPFSSLSHNSNLSLFHHHPTDLEIFTAAPKLEDFLRPSPPFHFSAAAAFSQPCDSDLKTIAASFLRGDPPQQQHVLHHPHAPPPPLPDAPPPPPKKAVDSFGQRTSIYRGVTRHRWTGRYEAHLWDNSCRREGQSRKGRQGGYDKEEKAARAYDLAALKYWGPTTTTNFPVSDYEKELEDMKNMTRQEFVASLRRKSSGFSRGASIYRGVTRHHQHGRWQARIGRVAGNKDLYLGTFSTQEEAAEAYDIAAIKFRGLNAVTNFDISRYDVKSIASSNLPIGGMSGSKSKTASDSAASDSGGSRSTEERDHHSPASSTATLSFAVPIKQDPSDQYWSVLGYSMGSFSTVVSKPDSIPVPSSSPFQQSPNPGPHMMLPAITNISSNENEGGVYGGVYVQQPQPQPQPQQQQYATPIALSSGISFEIGQSMRGLEAHSKASLFQTPIFGME</t>
  </si>
  <si>
    <t>MOMC68_112</t>
  </si>
  <si>
    <t>MRRSPSVSTSSSSSSSCVGGGGFDSNNLNLAAPPRRPQSEKTGAKRRKRNQDDAKCEIENRNGNNNNSSNNNASSGRRSSIYRGVTRHRWTGRFEAHLWDKSSWNSIQNKKGRQGAYDNEEAAARTYDLAALKYWGPGTTLNFPVESYRNEIEEMRKVTKEEYLASLRRRSSGFSRGVSKYRGVARHHHNGRWEARIGRVFGSKYLYLGTYNTQEEAAAAYDMAAIEYRGVNAVTNFDISNYIGRLENKSSVFPAAEQPLQPNCSPASSSEEGEVVQQQQQQTTMAFSGSPLQFPSMENSPTTMEEDHDLHWSFLDTGFVQVPDLPLEKSGELPDLFFDEIGFEDDIGLIFEASLEDERCGEGGEKLEDVGKMEMMKSDHEERGLFSTTSPSSSSITTSVSCEFRV</t>
  </si>
  <si>
    <t>MOMC85_135</t>
  </si>
  <si>
    <t>MEAEAPALVLKNEHNLRICWTEGQSQSMRRVKRRRRDPTSASASASATATDQTNKQQSSDQAPTTTTKRSSRFRGVSRHRWTGRFEAHLWDKLSWNMTQKKKGKQGAYDEEESAARAYDLAALKYWGVTTITNFPTSEYEKEIEIMQTMTKEEYLASLRRKSSGFSRGVSKYRGVARHHHNGRWEARIGRVFGNKYLYLGTYSTQEDAARAYDMAAIEYRGINAVTNFDWSNYMAWLKPPPPQATANGAHTTSDPRKELCTSGSFPADETSLFKTHHFDTDSFHSLQKQELLESCSAPLSGYAKSSSPSALDLLLRSSFFKKLVETNSNLSADEVENGEEAKTRVQLDSVFDEFGDVFCDRIADVPFACSSNKDLQESELHSFFNGAFHRFKAA</t>
  </si>
  <si>
    <t>MOMC0_226</t>
  </si>
  <si>
    <t>MVKKAERKTAVESSPAPPCKRKYKGVRMRSWGSWVSEIRAPNQKTRIWLGSYSTPEAAARAYDAALICLKGTSASLNFPEIAKSIPLSDHRHFLPHYHIDSPDAIMSPKSIQRVAAAAANGFPENAAACTTPTPPPSAVSSPSLSSTPSDQTDDDVSVIVTSAGLLDGCYDQIEQPTAAIESWCNYLDALQSPKHVDQMLTGALFDFDSMPEIDDFYEEIGDIRLWSFC</t>
  </si>
  <si>
    <t>MOMC0_259</t>
  </si>
  <si>
    <t>MAAAMDFYNEGPQTEHFGGELMEAIEPFIKVASSSSSSLSTNFPSSSSPSLPSSSFNSYLSFSHSEQSIVYSNGGSTSMNPVFSDGFSNQNLIGFEQPSFTVGPHQLSSPQIPHSQPHINLLQEQAPLAFGWGQNHEPHQPLPCYEQRVASFLSPKPIPMKQVGSSAKSTKLYRGVRQRHWGKWVAEIRLPRNRTRLWLGTFDTAEEAALAYDRAAFKLRGDSARLNFPHLKHQGSCVEGEFGEYRPLHSSVDAKLQAICENLSKPQKKQGNSKKSVSAAKKSRSQSCSSAAETVAAKVENSPSLAVTESDGSAASSPLSDLTFPEFTELQWDQNQAWDNSMLEKYPSEIDWASLLP</t>
  </si>
  <si>
    <t>MOMC0_514</t>
  </si>
  <si>
    <t>MAGGAYFCILVNYIIIANFVYSSAENMWIIAYVCWSKNALESENPSSVWKRRVWLGTFDTAEDAARAYDQAAILMNGQNAKTNFPASKNQAEEGRHGDGSSPLSPKALSELLSTKLRKCCKNPSPSLTCLRLDSDNAHIGVWQKRAGTRAASNWVMRIELGKKETETETPSPSPSLESASGEADGHRNGIDEEDRIAMQMIEELLNWNCPLPSTSS</t>
  </si>
  <si>
    <t>MOMC0_555</t>
  </si>
  <si>
    <t>MAPRLPSLSATSKYKTPICFPSEKLRICALFFSAAFSQTPCGGQKTSYAIAMARPQKRYRGVRQRHWGSWVSEIRHPLLKTRIWLGTFETAEDAARAYDEAARLMCGPKARTNFAYNPNGVQCCKLLSANLTAKLHRCYVASLQIGSQGPRGFRREHLAAPAPAPVVVMEEQPPYAAGRNVKRESECGELKVLEDDHIEQMIEELLYYGSMEFCF</t>
  </si>
  <si>
    <t>MOMC0_613</t>
  </si>
  <si>
    <t>MADRRNAASDVDDSSCQNLKYKGVRKRKWGKWVSEIRLPNSRDRIWLGSYDKPEKAARAFDAAQFCLRGPNANFNFPDSPPDIAGGHRLTSPEIRAAAAKFAEDRTASSDDNNNVLAGEVRPEERDGGAAGVDGGAFVWPELDGGWEPDFDYFMGRNEMLYDSDIIFPVQEDMEEDELVDSGGYFYHESNFLWNFGNH</t>
  </si>
  <si>
    <t>MOMC0_772</t>
  </si>
  <si>
    <t>MEGEVCSAVSSCGTGSEKRKQRHHESNLQQEKPYRGIRMRKWGKWVAEIREPNKRSRIWLGSYTTPVAAARAYDTAVFYLRGPTARLNFPELMFEEDQLHDMSAASIRKRATEVGARVDAIHISHLHASSNSNSNSSNSVKPDLNEYPNPETSDDD</t>
  </si>
  <si>
    <t>MOMC0_936</t>
  </si>
  <si>
    <t>MERKQQPNPNPKTNHNHNNKTMGQAQAQAQASSRKGCMRGKGGPENAACTFKGVRQRTWGKWVAEIREPNRGARLWLGTFDTSQEAAVAYDAAAKKLYGSEAKLNLPQISAAQPVATNPPVSNNNDIASSSATPNSCPTKTMSRLEEFGGLWGNENVNVDDSIWKEALMSLDFPIIEDEQGFFFDGVSTWDTLHWCI</t>
  </si>
  <si>
    <t>MOMC1_1006</t>
  </si>
  <si>
    <t>MEAYFNYIEASDSKASSFSKSSSIPSHGDQVSQKKKQRTADQDSAHQMFRGVRKRNWGKWVSEIREPRKKTRIWLGTYPTAEMAARAHDAAALAVKGRSAFLNFPELAQFLPRPLSKSHKDIQAAAAEAAAATFSAGNDREADGGGAAERSQPLFSGSPGGDRTEDSTDSPSTAAVDDAFFDLPDLFVGSSYLKDGFLYHSSLWQFCGAADHTGYRLEELSFWERI</t>
  </si>
  <si>
    <t>MOMC1_1048</t>
  </si>
  <si>
    <t>MSSGDWDLLEWIREHLLEEKMDPDPDPAASNANANANANSNSEVGGKGSELGVGVQQFKGVRRRPWGKYAAEIRDPNRKGARTWLGTFHTAEDAALAYDRAAFKMRGAKAKLNFPHLIDSNSQPQSLACNTNKRPRFPTHQTSTSQRR</t>
  </si>
  <si>
    <t>MOMC1_443</t>
  </si>
  <si>
    <t>MVTNLPQFVSISAMINDMAIQSLYEAFFETQFLPEPPPVQLDGIAAVVGRHVLFGGGGAGAGKNDDASSAASASKKAAVATGQRSYRGVRKRPWGRWSAEIRDRIGRCRHWLGTFDTAEEAARAYDAAARRLRGSKARTNFEIPLVVPLQSTSSSSSTLSKMNPDINININNNKLKKVQKNGRKCSVVTSVAHLFSTEASSCINNGGRTI</t>
  </si>
  <si>
    <t>MOMC1_590</t>
  </si>
  <si>
    <t>MAKPKNSDPQTIPAVSGAGAVQPDRPAAKRARDCNRHPLFRGVRKRSWGKWVSEIRQPRKKSRIWLGTFPTPEMAARAHDAAALSIKGDSAILNYPELAQFLPRPASLTPHDIQAAAAKAAAMVNFKSTSSPSPSEEEELSEIVELPNIEDDFATESQSEFALVTESWEWWECVAMPLELAAEFGGDFYSNQTTAEENLFPGCFYGALWD</t>
  </si>
  <si>
    <t>MOMC1_737</t>
  </si>
  <si>
    <t>MCGGAIISGFIPTARSRRVAGDHLWANLKNPGSGNGNYLSKPVKSDIIDVDDDFEIDFQHFKDDSDLEFDEDELVDVKPFAFSAAGNLAVSSVRASKSVEFSGQAEKSAKRKRKNQYRGIRQRPWGKWAAEIRDPRKGVRVWLGTFNTAEEAARAYDAEARRIRGKKAKVNFPNETPRTSGKPSAKTNLQEPLAKPSFARIQPDLIQNNEFANNSNDEYYSTMGFLEEKPLTNQFVNMNSFPANGDGAIKTSPPSSDVAPMYFNSDQGSNSFDYSDFGWGEQGVKTPEISSFLSSAMESDDSQFVEDASPKKKVKYSLENMETPQGSEKTLSDELSSFESEMKFFQMPYLDGNWDASMDAFLVGETPTQDGGNSVDLWSFDDLNGMVGSVF</t>
  </si>
  <si>
    <t>MOMC1_953</t>
  </si>
  <si>
    <t>MDSSGFFSPASDFSSESSFGSPESSFMNLDHYFLPFNENDSEEMLLYELISEGTQGGVRVKEEEVDSVGEESPKKERSYRGVRRRPWGKFAAEIRDSTRHGIRVWLGTFDSAEAAALAYDQAAFSMRGAAAILNFPVDRVRESLKEMNCSGGGGGGGDDGGSPVVALKRKHSIRRKAISKKSKERDVRIQNVVVLEDLGAEYLEELLGSSQSGSPCSY</t>
  </si>
  <si>
    <t>MOMC1_954</t>
  </si>
  <si>
    <t>MDESGRGRGYVDDSAAAGAGREVRYRGVRQRPWGKFAAEIRDSRRQGARMWLGTFNTAEEAARAYDRAAYSMRGHLAILNFPNEYPLTSTGGGGGGGFSSSGTASSSSMSMRQNNEVIEFEYLDDKVLEDLLDYGQEDEKSN</t>
  </si>
  <si>
    <t>MOMC10_310</t>
  </si>
  <si>
    <t>MCGGAIISDFVDTTCHQSPVVDDNLWPEFDTFSELLGLDASTGNYLFNNSPTNNNLQQHSHVKSEKKEECEEAGGEVAEAVAEEMKKRPQKQRVRKSKYRGIRQRPWGKWAAEIRDPQKGLRVWLGTFNTAEEAAAAYDQAAIRIRGKKAKLNFTHPPPSPPPPPAVQLSSLESFLGLDPSPPPVEPMADLWWADDLLTYHHQNLPLPF</t>
  </si>
  <si>
    <t>MOMC10_360</t>
  </si>
  <si>
    <t>MATSKASDKGYPVYETSQSQMGFTLIQRNSSPMSQTGGERRGRRKQAEPGRFLGVRRRPWGRYAAEIRDPTTKERHWLGTFDTAHEAALAYDRAALSMKGTQARTNFIYSDTSTFHSLLTAFDVQTLLPSDSHSKQLQHSHISNQNITTPFAQSQPSIPQTSSNASPDHDDTNFFFSNDSNSGYLSCIVPDNCLKPPSDSTQKIQPKKSHPSTASNDPQKCCFFSPNSIETLPSEGLDVSAMAYSAGYGSVMAEPNCSNDGVWDKQQVWESNGDELSAIINGSSSSSMVAEDGALHPFLNTSYAGLLPQSSACSPSVPPFGDAFDFGYPLL</t>
  </si>
  <si>
    <t>MOMC100_46</t>
  </si>
  <si>
    <t>MARPQHKYRGVRQRHWGSWVSEIRHPLLKTRIWLGTFETAEDAARAYDEAARIMCCPNNLSSNHNAPPQYSSSASTLGPVSKLLTPTLIDKLEKCRMASFQMAKKKLPTKTHLSDRSRRPAAKLDGGGVQSPETQEFHRLEDDHVEQMIQELLDLGSFHFCPNNNIASSNN</t>
  </si>
  <si>
    <t>MOMC102_103</t>
  </si>
  <si>
    <t>MAEPNTSESESTSGGAPKTSELKTGNRRDREQGEKHPIYRGVRKRSWGKWVSEIRQPRKKSRIWLGTFSTAEMAARAHDVAALSIKGDSAKAILNFPELAGLLPRPVSLMPRDIQAAAAKAAAMVNFDGSTTASFSSAESDELGEIVELPNIEGEIRDESWNEFVLVDSVDRWGYPPFAEEEADLFGGFSDQSTIPISFDGGVWE</t>
  </si>
  <si>
    <t>MOMC102_18</t>
  </si>
  <si>
    <t>MAKQKKFRGVRQRRWGSWVSEIRHPFLKRRVWLGTFETAEDAARAYDEAAVLMSGRTAKTNFPLAVAATDIVRAPTVDTTISSAVLPPLSSILNAKLRKFCESSPPSLTCLRLDTASCRIGVWQRHAGRRRVAKSNWVMMVELEKKKNDDGLRVTMESSDKAGVEELKLSGARESSDDEERATLQMIEELLNKI</t>
  </si>
  <si>
    <t>MOMC104_44</t>
  </si>
  <si>
    <t>MDDSVQEQLEAVSSRKLGKFKDRTCKSKFVGVRQRPSGKWVAEIKDTTHDIRMWLGTFKTAEEAARAYDEAACLLRGANTRTNFTSHLNSKSILSLKIRNLLNQKISLKRSCSETNTIQSATKLGSSCGITSDITSNSSKFDGAYTGFSTPTNQEMQMFDNADRADWSTCIGELELGLCQSSHSWWHFPFGLNLDEPPLLTHQGLELPRQVAEMSCESVQLELTSMPLCALNGVSEYLGNVYDAADTVGQLFCPS</t>
  </si>
  <si>
    <t>MOMC109_75</t>
  </si>
  <si>
    <t>MAQQHNTRSKISKPIFPATVPKFHLFFHLMCIIIVTTKVANSSRDNTNIREHKEWPYSSSSNILSGFNREAETSVIVSALTHVVAGDAPHRVGGAPSSYSNKRGRDEDEEDDVITRPISGAASSYSPHAFTESGRNAAAGGETSTAVVYEYDRETSRNNDEGMAAMRRYRGVRQRPWGKWAAEIRDPFKAVRVWLGTFDTPESAARAYDQAALRFRGNKAKLNFPENVRLRTSPPATATATAPYDVVSPHANLISFSDVVSPNPTSSSSSAFYGGGGAGDLGFSVPRWPEINDYSSPE</t>
  </si>
  <si>
    <t>MOMC11_326</t>
  </si>
  <si>
    <t>MDEEPRSDGNNEGGGEVRYRGVRRRPWGKFAAEIRDSSRHGARVWLGTFNTAEEAARAYDRAAYTMRGHLAVLNFPNEYPSHGGGSSSSAPAPRRQNQVIEFECLDNKVLEELLEYEEKRKK</t>
  </si>
  <si>
    <t>MOMC11_446</t>
  </si>
  <si>
    <t>MDDNFPLIEQKSLIQKNFPPSSFQELISGSYFYGDSILRASIARASSSENGGSVDQSRSPSSSSSSSSSSSPNSPKSEIQLKSNNLCPDGERFIPVNFLETFPKQESEPLSTPPSLFPARSDSPNLTLFLREPAIVDPFPGTPFRIEAQTGLQWLKSSQNRAPVAAASRNYSDFWLGATKTQPMKQSGRKQGNLKTESPAAASGKLFRGVRRRHWGKWVAEIRLPRNRTRVWLGTFDTAEEAAVAYDTAAYILRGEFAHLNFPDQKHRLKSNSLNRTTAALLEAKLQAISEGNSGRKKTAAGAAAIDSSSFPEKEFSPENSKVLNLSQNPARYPPENMSGGSEMADLKKNSDGISEIEQHFQLSRMPSLDMDMIWDALL</t>
  </si>
  <si>
    <t>MOMC11_93</t>
  </si>
  <si>
    <t>MCGGAIISDFIEKKRSRKFSNGDLWSEIDPFSDLLGLDFSSVKSEKPQKRERSPAVAAEGIELKPRKTRKNLYRGIRQRPWGKWAAEIRDPQKGVRVWLGTFSTAEEAARAYDEAAKRIRGEKAKLNFAPAAQPQAPAKKRCVLPELTREGLNTTGPPTRSRTSNSYNDGIYYGDELASGFELKEQISNLTSFLGLDGEDQQLSQLGGSDEFDRVVVDLWMMDDRSLNRQQLGQLV</t>
  </si>
  <si>
    <t>MOMC110_40</t>
  </si>
  <si>
    <t>METSSTKSPFKPWKKGPSRGKGGPDNASCEYRGVRQRTWGKWVAEIREPKKRTRLWLGSFATAEEAAMAYDDAARRLYGPDAYLNLPHLLPNYNDSNNFKQVVKKFKWVPSKNFMAMFPWPGHGRGNLMLNLNAQPSVHVIHQRLQQLQSRTRLLSSSSSLPSPPPKKVLENKVKGGKERDDEASVGETTASTTTVRALGEEKPQIDLNEFLQQLGILKEEEKVGESEGEEAIGGCSLGSESCDLKDNYSEELEVLSDKTFNWDSFMEMQDIIGHDHNHNGGTDHQIRNFQVYDYVNYYEDDLSFPTSIWDFQEEYSTRFS</t>
  </si>
  <si>
    <t>MOMC13_22</t>
  </si>
  <si>
    <t>MAAGDRPTSSSAAVTPEIRYRGVRKRPWGRYAAEIRDPRKKTRVWLGTFNTAEEAARAYDTAAREFRGGNAKTNFPVPAEFAVLVGENHYRKSACSSPSQSSTVDSSSPSPAPPPVDPALTHFIDGGAISRPIYFFDAFAQAEKTSDFHRTVTVAVAGGSASDSDSSSVVVDFNHTRKPRPLDFDLNLPAVEVA</t>
  </si>
  <si>
    <t>MOMC135_45</t>
  </si>
  <si>
    <t>MLASHAGSPSSTLKFGKASWRDEKPKKRQRKNLYRGIRQRPWGKWAAEIRDPRKGIRVWLGTFNTAEEAARAYDREARKIRGKKAKVNFPNEDDEYSIQARCNPPNFQNVNPLLQSQFRANLFSVPEVSDYGGFRCDLNQIGEIPTRGFNVNLTPAINEEQSGSGSENSYPPPEGLGLGFSQNLNTVELGVKEAEEEPEQKVAAVAAAEEENEVQKLSEELMAYENFMKFYQIPYLDGQSAVTNPAEEQVVGDLWSFDDDDGHHGSVSSSDL</t>
  </si>
  <si>
    <t>MOMC14_173</t>
  </si>
  <si>
    <t>MAPREKAKAKAAIMPDACASKDPHFRGVRKRPWGRYAAEIRDPAKKTRVWLGTFDTAEDAARAYDAAARQFRGAKAKTNFPFPFLFPSSKLNHSPTRSSTVESSSRDPDNHDGDGDAAGSRRPFPFQQVAGGGVFPNHVLFYDPIFRQKPVSMTGAQSDSDSSSVIDLNQNDHKSRPLLLDLDLNFPPPETA</t>
  </si>
  <si>
    <t>MOMC15_34</t>
  </si>
  <si>
    <t>MPKLEKLQARRPGSSSVAETLAKWKDYNDHLDSCNDETKLTRRVPAKGSKKGCMKGKGGPENLRCNYRGVRQRTWGKWVAEIRAPNRGSRLWLGTFPSAIEAALAYDEAARAMYGTMARLNFPNISIPTLLKEKESATKDSPEIKRPSISSLGSTSLSLSSESTITSDHSEDCAVEDV</t>
  </si>
  <si>
    <t>MOMC15_86</t>
  </si>
  <si>
    <t>MSKLKSSENPNSKISPKNAECLDEDKEIDHSDLGWSFRRRQGKPLSGETSFSPRPFKKIRDPENHDPIHPLDSTSHHSFPFFNQSSSVSHSSPSSATPLFPVALEPSSQFPHQFKTEPMAPITHHPSLPTPHNQQQLPTLASGFGYPPYFMGELASFQQQQQQQHHQQFLQYWNESLDLNSRAAFRPPIRQLNTTKLYRGVRQRHWGKWVAEIRLPRNRNRLWLGTFDTAEDAALAYDREAFKLRGENARLNFPELFLNKDKEASQNSSGELPPQEPDNNNLDNDSELEPNEAVAGDNIQDEAEDGAEGVVKSQELVWREMAEAWLNAMPAGWGPGSPVWDDLDTTNNLLLQPIHQESFGSDLQTQQLNLTSSPSSSSCPMKPFFLKDED</t>
  </si>
  <si>
    <t>MOMC16_201</t>
  </si>
  <si>
    <t>MEPFPSFYEEYLSSSESSSCRRRALFSDEEVMLAASNPKKRAGRKKFKETRHPVYRGVRRRNSGKWVCEVREPNKKSRIWLGTFPTAEMAARAHDVAAMALRGRSACLNFADSAWRLPLPASPDPRGIQKAAAEAAEAFRPVESDGSSVDDPRQENGTAAETTAPPSENVFYYMDEEAVFGLPGLLEDMAAGMMLPPPQHFRDDKDFYDDMSLWSY</t>
  </si>
  <si>
    <t>MOMC16_295</t>
  </si>
  <si>
    <t>MEDTLFCPVKFTEHRNFTKKFSTKKQQQNQHHPPENRVVRISVTDPDATDSSSDEEEGEFFERQRVKKYVNEIKIESGSRNSLVPGCRKRPAGEGSEFRRPVKPPPTTNGKKFRGVRQRPWGKWAAEIRDPARRQRVWLGTFDTAEEAAMVYDNAAIKLRGPDALTNFATPPPPPEKEAEVNIPSVSGSYYDSGEESHNLSSPTSVLHFRTQSPEESENPPKPEAFQKPSPPSLADDQFHECQGETSFSGEYSTDFPKFEDIFQLPSPDMSIFFDEQPLFFEESIWNEGFSQIFTNMPEDLGSPVLSSSISQGGDDYFQDILLGSDPLVVL</t>
  </si>
  <si>
    <t>MOMC16_82</t>
  </si>
  <si>
    <t>MDVENRASLTYDSSDLIISSLTDQWPDFPLKLNDMIVFNSLHDAVVFGLSPLHSSSAAAQLPTVKPDPGFSAPTKALSPPLGCRGQHYRGVRRRPWGKYAAEIRDPAKSGARVWLGTYETAEDAALAYDRAAFQMRGSKALLNFPNRIGSGDPPPHRVSARRRQHDLIITTQGLANASAKRRKATANKEAKPVRDSQMAMLPVGEQLLVS</t>
  </si>
  <si>
    <t>MOMC16_83</t>
  </si>
  <si>
    <t>MASSEEFLTMEFITQFLLGDFADQTHFPSDSSLLQPIIKLEDFFFDSDLISPQIPDPNCHAPPPDGELKSGEVTETEAAAAGEAKGRRHYRGVRRRPWGKFAAEIRDPTRKGSRVWLGTFDNDVDAAKAYDCAAFRLRGRKAILNFPLEAGEPDSPPATDPKRRRGKWRNIPKSLIALNEK</t>
  </si>
  <si>
    <t>MOMC17_309</t>
  </si>
  <si>
    <t>MSPSPSKPKRKQPPPPPETASHRFLGVRRRPWGRYAAEIRDPSTKERHWLGTFDTAEEAALAYDRAARSLRGSLARTNFLYSDSPPPLPPSAAVSHGQLPPPPLPPPLFLPLLPPDSPPLFDQFPAAGDSSASFFAGFDDGGAELPPFPPAISSESENYNYNNCLMETQNIGLESLDQSSMGIGSYFGFDSGGEYVQSPIFGTMPAVSDALASDFESPANFYFS</t>
  </si>
  <si>
    <t>MOMC18_219</t>
  </si>
  <si>
    <t>MEATTCTAAFRGVRKRKWGKWVSEIREPGKKTRIWLGSYDTPEMAAAAYDVAALHLRGPDARLNFPDLVDALPRPASSNPEDIQTAAQLAALYLKRTPDAAGACSAVSVGAAPIRVGLSPSQIQAINDSPLDSPTMWMQMAEALSSEEDSIFLYDHFDEQWEDVRHQSIWDS</t>
  </si>
  <si>
    <t>MOMC18_275</t>
  </si>
  <si>
    <t>MGRNDDATLSSTYRGVRKRTWGKWAAEIRDPTKKAQIWLGSFDTPEMAAVAYDVAAYFFRGRHARLNFPHLVDLNRLPSPRSSSVEHIREAVREALQAMWPTSPGSEASSIAPLTVSLSQQEIEAMRQYPMYSPDVQMPEFGQEEQYF</t>
  </si>
  <si>
    <t>MOMC185_35</t>
  </si>
  <si>
    <t>MGMSYFVPSRAFQIPEAKTVISYSPFPHTSPNPPARPHCLRFLTLTQFSLLGFSMASSSSDHALKHEAGAGAGGAVGESSEVVIANDQLLLYRGLKKAKKERGCTAKERISKMPPCAAGKRSSIYRGVTRHRWTGRYEAHLWDKSTWNQNQNKKGKQGAYDEEEAAARAYDLAALKYWGPGTLINFPVTDYARDLEEMQNVSREEYLASLRSRWESSFGRMPGPDYINSINYGAGDDQATESEFVHSFCIERKIDLTSYIKWWGSNKTRTANPGSKSSDEDKHSCAGEVGSELKALGQTARPTEPYEMPCLGTLQGVKKAASKVSALSILSRSAAYKSLHEKALKLQEINNENDENENKNTVNKIDHGKGVETHKSHGSDPGERYGVALGMSGALPLQRNMFPLTPFLTAPLLSSYNTVDPLGDPIHWTSLASVLPTGLSGAPEVSIIQYSFLGEK</t>
  </si>
  <si>
    <t>MOMC2_258</t>
  </si>
  <si>
    <t>MPPLELVDNQGVGFVGKGSFLAPVHKFSENLTTENPIHCTNFVSVHPICSDDINKIKENPIANTEPESSSRVTVLDTSKEKNEESIADPPVQCRKRHWRKRFPDEPFLMRGVYFKNMKWQAAIKVDKKQIHLGTVGSQEEAAHLYDRAAFMCGRKPNFELPEEEKQELRKLNWDQFLAVTRHVITNRNHLGYSSSCSSEQKRLSPESNKSKLPSSGNHDSDKRHGKFSNLSTLEDMKPEASTS</t>
  </si>
  <si>
    <t>MOMC2_414</t>
  </si>
  <si>
    <t>MGSCRKKPSSRGHHRYVGVRQRPSGRWVSEIKDSLQKVRLWLGTFDTAEEAARAYDDAARALRGSNARTNFDYLPAPTSTAGKIGGDAYTVAEPPFSFEEGSSEEDDGLLGALRAKLLDGKGRRVLEAMAKTCCSSLDVNTNHHVTTPSVHRQPPASRVDAATQLNFVDDQMGDILDGGSGWFNASTAVGIYAWPMVSRGLEEGIEHHLLCPNG</t>
  </si>
  <si>
    <t>MOMC2_58</t>
  </si>
  <si>
    <t>MYQSGKTEPDFAFLDPIRRHLLGESEPAAAVPVPGGRATPIFNRTGSFNSLIPCLADNWGDLPLKLDDSEDMLLAAVLRDAVGAGWVPSLNPGLLGSCDFGFSAVVKSEPEVRLPVSFPPMLPDAAAKPVVVPEKGKHYRGVRQRPWGKFAAEIRDPAKNGARVWLGTYETAEDAALAYDRAAYRMRGSRALLNFPLRVNSGEPEPVRVTSKRSSPEISSSPKATSGLPKRRKKVGSAAHGGGVQVEQQVANCTHGGQLFFLPMPTPTQ</t>
  </si>
  <si>
    <t>MOMC2_764</t>
  </si>
  <si>
    <t>MASMDDASTLDLISQHLLGDFISIEAFASNFNLNNGASSDFRVSESTPQISAAASKAAHRRPSLNVAIPPKSYSVKSAAAAEATDQFDVSSGRHYRGVRRRPWGKFAAEIRDPNKRGARVWLGTYDTAIEAAKAYDRAAFKMRGSKAILNFPLEAGKEMEEPPVAAIGRKRRRETETETETGQIMENKTVKKEESSGTMEIGETEQEQIAVPAAVCPLTPSCWATVWDSDVKGIFNVPPLSPLSPYPLMGCSQLTVI</t>
  </si>
  <si>
    <t>MOMC2_837</t>
  </si>
  <si>
    <t>MADQKLPINDSQMDQSPHQPAPPSHPIDPSPPVPTSQFPKSKEPNSSSSSMASSISTKKHALYRGIRCRSGKWVSEIREPRKTTRIWLGTFPTPEMAAAAYDVAALALRGGDAVLNFPASIGSYPIPPSTSPVDIRTAASAAAAIAANNALKKGEAVGQSAGGGSVEDTTTTVATDSTTTSPEFVDEEELFGMPSLLADMAEGMMVSPPRMNSPPPSDDSMENSDGTESLWSYF</t>
  </si>
  <si>
    <t>MOMC2_838</t>
  </si>
  <si>
    <t>MDMFFGQFSDPLPYGDKSESSTWSDAGTPVTHPAAHSDEEVILAASRPKRRAGRRVFKETRHPVYRGVRRRNNDKWVCELREPNKKSRIWLGTYPTAEMAARAHDVAALALRGKSACLNFADSAWRFPIPESTDPSVIRDAAARAANECKDEEDDAVLEGGEGELPARWEPAPPAYVDDEALSNMPMLLASMAEGLLLSPPSFCMHDDVEWGDVDMSDDMSLWSF</t>
  </si>
  <si>
    <t>MOMC20_141</t>
  </si>
  <si>
    <t>MAIQQDQSEAILENVWANFIGENGLDGHGGTKSASGLNKSWTELPSLCGRDGSMEVLERLPSLGRWVSMGAEAWEELLDGIVPKSTTEQSFHENLENNPTNHSGFGVDRRRSEKVVATRHYRGVRRRPWGKYAAEIRDSSRNGARVWLGTFHTAEEAALAYDKAALRIRGPKAHLNFPVETVAEAMGMRLSTNYDHLDNNLTPSFQGYDSAYSTLGSHGSSSITGKRSTREWEEEDGFNFDIMEFEQPSMKRKASTNKNNMFYNDFDVFEFQDLGTALLSDSDREFATETAVELQSPLGAALCFLLAGVEVVAGVEAEAAAAAATSGGKFRRALGPLIWKAALS</t>
  </si>
  <si>
    <t>MOMC20_170</t>
  </si>
  <si>
    <t>MAPREKAVAVKGNGGSVKEVHFRGVRKRPWGRYAAEIRDPCKKSRVWLGTFDTAEEAARAYDTAAREFRGAKAKTNFPLPSQDLLNLNNKINNINNQSPSQSSTVESSSREQALMVDSSPLNLNLGHGIAGAISIPFQRYQIPMIGNVFARGIPASNHLLYFDAAFRSGMIKSHHQNQRLPFDHHHEAVSDFRRDFASGGVQSDSDSSSVVDMNGQDLKPRGSGLDFDLNFPPPETA</t>
  </si>
  <si>
    <t>MOMC23_212</t>
  </si>
  <si>
    <t>MGKRRVWLGTFETAEEAARAYDQAAVIMSGRNAKTNFPMSQTAAAADQEKPDRISPYSPKGLSEILHAKLRKCGKAPSPSMTCLRLDTENSHIGVWQKRAGQPTWIMTAHLGKQTAARDDGRLRNNSNNNNFSDVPARPPVTTGGPHRRNLQIDEEERIALQMIEELLSRNCCSPSDHNLQVQVQDQGEESFNFAL</t>
  </si>
  <si>
    <t>MOMC25_77</t>
  </si>
  <si>
    <t>MASSSTKKHDHFKGIRCRSGKWVSEIREPRKTTRIWLGTYPTPEMAAAAYDVAALALKGCNTVLNFPDLIGSYPVPASSSPADIRVAAAAAAASRKVNPGESHYHSQSALLSGEFVDEEALFGMPNLLHDMAEGMLLPPPRISSSPPRHDYYSSWNSGGDGNLWNYN</t>
  </si>
  <si>
    <t>MOMC26_6</t>
  </si>
  <si>
    <t>MEGKRTAGNELGRRSSNEARYRGIRRRPWGKFAAEIRDPSRNGARLWLGTFDTAEEAARAYDQAAYAFRGHLAILNFPNEYQSGNPNLAAAFGSSATAAASSSISFAGNYSANNACRRPDEVIEFEYLDNELLEELLQSEGDGFNRKN</t>
  </si>
  <si>
    <t>MOMC28_234</t>
  </si>
  <si>
    <t>MNMINMNLNLNLNRPYNNACSSSTTGLHQFSIHKMPPRIIQFHTHPSEIKTSSLIFRITMYFSKTKTGPNPTSGYRGVRRRSSGKWVSEIREPRKPNRIWLGTFPTPEMAAVAYDVAALALKGPDADLNFPNSASSLPVPASTSARDIQAAATSAAAAIGAAAAAMGIGMRMDGNSLSSNEGSGSGSRMEEEEEYGVVGEFGGFVEEDMIFDMPNILMNMAEGMLLTPPSFNFNNNLNPPNDHFDYATTYAPQDTLWDFP</t>
  </si>
  <si>
    <t>MOMC29_155</t>
  </si>
  <si>
    <t>MTSEISSGEKTSRKRRNGYVSVVDTLNEWKKLNNQLDLAKDGEEEVRRVPAKGSKKGCMRGKGGPQNSDCNFRGVRQRTWGKWVAEIREPIASNSRTKKKGSRLWLGTFATAQQAALAYDEAAKAMYGPFARLNFPDSSSPPPPLRPAMAEHSDAISPVASYSSSSSSNGLSTQRFNCYSMEKKENCGYDSMEELKVTVGESLERSRVDYSDMATHSQAKPSSNFGDRLAEENIKEELEDVLRRCDLSTDGHDRNDPSELSFKLEDMETNGCNGFNDCNQYVIQKLQSDPYARTYWIPTDWEPGEPVDLGVPTVVGRKPTEMNSYGDCMAFNHDLSFLLDRQKHMGVGDLRVDDSNFDFLRPDYDFGLEEERRWLDSCFHG</t>
  </si>
  <si>
    <t>MOMC294_24</t>
  </si>
  <si>
    <t>MDFTDSKTNSTSTSSKPRRKQQEQQQQQETTRFLGVRRRPWGRYAAEIRDPSTKERHWLGTFDTAEEAALAYDRAARSMRGSKARTNFVYSDMPHGSSITSIISPDESADAFPPPIPTPTQNDQLSFALHDPFATSPFPGNNWLSNSDFDHDVDLPSNYQPVTAFMDTGMPQADSTELPPLPPDASSSYNEYAFMSYDSNAAVLPPFPDTPADGYGFGFGGSSSTYFY</t>
  </si>
  <si>
    <t>MOMC299_1</t>
  </si>
  <si>
    <t>MEDPLHIFQFQSQSSSSSSEIKNCSKEIIKGSKKVKLGSDGKHPTYRGVRMRQWGKWVSEIREPKKKSRIWLGTFSTPEMAARAHDVAARTIKGRAAFLNFPELAHRLPRPASSSPKDIRAAALQAASFDLPPESDLNRSPSSSAAAAAQSPEQDDDPFFDLPDLLLDPNHQIETLCFSQLPIDAFDSAFGRPEEQFSPEYYAYRTSLL</t>
  </si>
  <si>
    <t>MOMC299_12</t>
  </si>
  <si>
    <t>MDFVNLEEAAALKNIKLHLLGELSPLPRNLASDNLCVSSSDCSVSSGASSTANCPLTISDYFDSNEIFEFSSDLMPNELEDDFFSFEMKPNVIDLTTPKSAESSSLFSNGSFEVESEPKGVNQIASETSNSNRKRANLKISLPNKTQWIQFDAPEKNPAAVMQRTADLEAERRVHYRGVRQRPWGKFAAEIRDPNRRGSRVWLGTFETAIEAARAYDRAAFKLRGSKAILNFPLEAANSYSDQPAAANSYSEPAAATGKRRREEEVREEVEAVVVKKERTAEVNAVADVAYLRDMPLTPSSCSMVWDGETKGALNMPPLSPLSPHPALGFPQLMVV</t>
  </si>
  <si>
    <t>MOMC299_13</t>
  </si>
  <si>
    <t>MMYGQSNGCESDFLLLDSIRRHLLGDSETQRCGNFAVAGTAAPVFCRSSSFGSLYPCLTENWGDLPLKEDDSEDMVIAGVLRDAVRAGWVPSLGSSPPETFSFDFFDVKPEPEILPPVNLMPEVREFEAKVVVEAAAAAPSPLPAVVPAKGKHYRGVRQRPWGKFAAEIRDPAKNGARVWLGTFETAEDAALAYDRAAYRMRGSKALLNFPLRVNSGEPDPIRVTSKRSSPRSSPEPSSSSSSESGSPKRRKKADGTAVTGVVVVGTNEMQVGADEAQCTSGGQ</t>
  </si>
  <si>
    <t>MOMC3_365</t>
  </si>
  <si>
    <t>MNQSSEETESSSSSSWDQGTKKTKRAPKNRDSNGKHPVYRGVRMRNWGKWVSEIREPRKKSRIWLGTFPTPEMAARAHDVAALSIKGASAAALNFPDLAHLLPRPLSLSPRDVQAAATKAAHMTNFDSSSSAAATAAAAEDDDSSASFDFSSSDELAEIVQLPTLGTTAAYDCNQFVYPDDPWLHNLDPDDGKMGIGFGIGIGIIESFSINYSIF</t>
  </si>
  <si>
    <t>MOMC3_532</t>
  </si>
  <si>
    <t>MAPILSPFLSTKTFNSSPQPHFLYKLPKNPSQRKEKFPIAMPRPQQRFRGVRQRHWGSWVSEIRHPLLKTRIWLGTFETAEDAARAYDEAARLMCGPRARTNFPYDASLSRSSSSRLLSATLTAKLHRCYMASLQLTKQSSAVHRPLINPIQTDATVASSIAPANRVAPEATPMKVKLESGDCGQPLMIEILDDDHIEQMIEELLDYGEIELRTAI</t>
  </si>
  <si>
    <t>MOMC3_577</t>
  </si>
  <si>
    <t>MNTPPSAAEAAGESKYKGVRRRKWGKWVSEIRLPNSRDRIWLGSYDSPEKAARAFDAALYCLRGRHAKFNFPDQPPDILDAHSLTCQQIQEVAAKFANEYSNDAVIVAPPADDHAAAADDSSPVATVDQICHVGASSVKDENYNMDWSNFLNKLDPVDQGGGSGSASNLFNIYSDQFDNMITDELYQTHDPHVIGFHDHDEEEDDGDYYDDVSGHDSFSHQSFLWNFGNN</t>
  </si>
  <si>
    <t>MOMC3_718</t>
  </si>
  <si>
    <t>MEGEWCGTSSAGEKRKQRRQEKPYRGIRMRKWGKWVAEIREPNKRSRIWLGSYTTPVAAARAYDTAVFYLRGPSARLNFPELIFHDMDDHHLPDVSPSSIRKRAIEVGARVDAHQTSLSQSKPISDKPDLNQFPHPETSDED</t>
  </si>
  <si>
    <t>MOMC31_118</t>
  </si>
  <si>
    <t>MGSINWLGFSLSPQDQQPPSDHPHGGSVAFNSGDVVSGVCFSDNPPLPSSYAVFEDFNDRHTTHSQDWNSMKDLGSTQSSDFCMLMGTASCSSESIETQHQPKLENFLGRHSFTDHDAAAYTNVSGNYMFQNCSLQLPSEGSGGGGGGRASAANNSSSIGLSMIKTWLRNQPAPPQAVGKSDGDHDGALGGLHHGGAITNAHTLSLSMNTGPPQSGSAALPLLTANGGGSGGESSSSDNKQPKSTATDVDGENGTVEAVPRKSVDTFGQRTSIYRGVTRHRWTGRYEAHLWDNSCRREGQTRKGRQGGYDKEEKAARAYDLAALKYWGTTTTTNFPISDYEKEVEDMKHMTRQEFVASLRRKSSGFSRGASIYRGVTRHHQHGRWQARIGRVAGNKDLYLGTFSESINFY</t>
  </si>
  <si>
    <t>MOMC311_3</t>
  </si>
  <si>
    <t>MCYLKVANQGGGAGGYQPYTADQTGGEVPEAMFSVGYSQSGELLAMVSALTHVISGDRGGAPPPPVTSGVKKREREEETGSGIGRGYRGGIVDFRAIQLQPHPPPSPPILIKEEASSSSNIIASAAAVTAVAATEAISGEERRRRYRGVRQRPWGKWAAEIRDPQKAARVWLGTFDTAEAAARAYDAAALRFRGSKAKLNFPEFVTALPPSPAPPPPQPPSFPSQDSLGNYLQYSQLVQNSGEILYNSPLASFQSTFVPQSNSLIGPSGVPNFPPPQLRYLRPPGNQNQGGGAGGDFSLPSRTEFGYPPASG</t>
  </si>
  <si>
    <t>MOMC32_103</t>
  </si>
  <si>
    <t>MTSSPSSSTADNSPPQTAAGKKRKAGRKKFQETRHPIFKGVRQRNGKWVCELRRPNNKKSSFWVGTFTSPKMAAVAYDVAALALKGESASLNFPELAHSFPRATSSSASINHIRTMAVEAAEAVSSDGILSIPSNLSSSLSLCSSSVSGEKVVPEGSSKRLFIDEEELFNMPAIIAGMAEGLILTPPGMKRGFNWEECENTTELSLWSDE</t>
  </si>
  <si>
    <t>MOMC32_105</t>
  </si>
  <si>
    <t>MASSGRHPVYRGVRRRNTSKWVSEIREPRKPNRIWLGTFPTPEMAAVAYDVAALALKGQDAELNFPNSASSLPVPASRSPSDIQAAAASAAAALGAAAAAMEAGNSHPRNYSSSGTHYGDVRGARYDQGESGSEFIDEDLIFDMPNVLMNMAEGMLLSPPRFNVHGGDNDDGDDDGDQNLWNFP</t>
  </si>
  <si>
    <t>MOMC328_30</t>
  </si>
  <si>
    <t>MASTREGHYRGVRKRPWGRYAAEIRDPWKKSRVWLGTFDTPEEAAHAYDGAARSLRGAKAKTNFPPPIKAGLSFDLNATSGSHLCTSHSGHIVIGEFLNAGSLKDVSCPVNADVSVSMNKESPFCLSLGANESPSHPVVSETSTTTSFLGIVRRGLPFDLNEPPPCWL</t>
  </si>
  <si>
    <t>MOMC33_30</t>
  </si>
  <si>
    <t>MAKLKKFRGVRQRHWGSWVSEIRHPLLKRRIWLGTFETAEEAARAYDEAAVLMSGRNAKTNFPTAQAPDGDTHIVPTKDDAPKGLSQMLQAKLKKWRCRAPSPSMTCLRLDTENSNIGVWHKCAGQQSASNWVMTVELGNSNNKNHVVHGNADSPTGAVVACDQSRATAVAASSEIRSELDEEERMVALQMVEELLHINCDDFLDQPFEIEQGNQNYV</t>
  </si>
  <si>
    <t>MOMC36_193</t>
  </si>
  <si>
    <t>MVFAEGGASNPMLDLNLEFVSSGSAFDSVEMVTGKMLQFPANRMESTGSFNSSSVVNGDPSASTTGDEDSSSNADEAFPYSFNAVQESLTAKSLSLSDDRRDQTMQLFPLTGGFSSGSSSQKRWPEVSRPEYGYRGGVPERGATVQPAQQQHQPIRKNRRGPRSRSSQYRGVTFYRRTGRWESHIWDCGKQVYLGTDISDFLIFLFRISIPFHPSDQNLVHGYGCFLLTSGGFDTAHAAARAYDRAAIKFRGIDADINFNVSDYDEDIKQMSNFTKEEFVHILRRHSTGFSRGSSKYRGVTLHKCGRWEARMGQFLGKKYIYLGLFDSEIEAARAYDKAALRCNGKEAVTNFEPSSYVAEMASETDAGEDNQILDLNLGIAPPNNLSDAQSESIDIYGNGFHHGLHDFLVDRRATVSLETDFWHSFYFPFHVCLTSSSIGSLKTLFQQQFDHLRHMALQCHLITILLGMFQTPVSFPSRG</t>
  </si>
  <si>
    <t>MOMC38_162</t>
  </si>
  <si>
    <t>METSYFSFSDSDFSTESSFGSSEMESSFSWSEIFSIHGSLAFPDDFLGSQTSGTESKIVVKEEIEVSSTDFEEEKQRKTPEKSYRGVRRRPWGKYAAEIRDSTRHGVRVWLGTFDSAEAAALAYDQAAFSMRGSMAVLNFPVEMVRESLQDIKYQLEEGCSPVVALKRKHSLRRKSAAAAVEKKKKIKKTNNVMILEDLGTEYLEELLMLSSCESSLN</t>
  </si>
  <si>
    <t>MOMC38_50</t>
  </si>
  <si>
    <t>MEMMNTASLPFGLTDVSDVTATLSNLILTGGGNTTLDSIFSHCGNFVGGALDQGIGGSSVYLRQRELLQRFSQDRKVNGSRDLFSRAYELLYSRSAAVGGGGEKKLYRGVRQRHWGKWVAEIRLPQNRMRVWLGTYESPEAAAYAYDCAAYKLRGEYARLNFPNLKDLKNDLGSGEFARLSGLKKLVDAKIQSIFQKIRKGKGKKTAKKNDSRRTGGDLGSASCSSSSSLSLSPPPVGQLTDDWSWEMVSASASSSLSMSPPPVGQLTDDWSWEMVSASASSSLSMSPPPVGQLTDEWSWKIGSAAAAEEGVWSCFENSPRAVSVDTSTTATAAAGSETECYSLAKMPSYDAELIWEVLAN</t>
  </si>
  <si>
    <t>MOMC4_330</t>
  </si>
  <si>
    <t>MAAAIDVYSGISTPGYSSDPFSEELMKALQPFMKSVISTSSSSSSSSAYSPASSQPELSPDFCSPSSTRLFSQGFSSIEQMGLEQSGPIGLNNLTPSQILQIQAQIQIPPQSMPSFSAAQISSQYHNFLAPKSIPMKHVGSPPKPTKLYRGVRQRHWGKWVAEIRLPKNRTRLWLGTFDTAEEAALAYDKAAYKLRGDFARLNFPHLKHQFGDFKPLHPSVDAKLQAICQSLKQGKTEQLCSVADEKLTTPPELELKTEVETSPSSSSSSSSPSRSEDYSTGSSPESSISFLDFSDYQWGEGEAFGLEKYPSVEIDWAALSQLAESEC</t>
  </si>
  <si>
    <t>MOMC4_454</t>
  </si>
  <si>
    <t>MELSSSSATAVSPSIPANLFHSPSQFNYGICYGVDGENGGFYSPLSVMPLKSDGSICSMEALTRQHPQEVVSSSTPKLEDFFGGATMGSHHYESNDREVMALSLDSIFCHQNPTHHEPQTQAFPHFSSLRSREMMVQDSKVIMPDGCNLQQQQHPTVAESEISGMKNWAAPRNYGTNNSSFEQKMVSCMSENGGEPGSINAMAYGDLQSLSLSMTMSPSSQSSCVTATQHVSPAMADCSAMDTKKRGHEKMDQKQIVHRKSLDTFGQRTSQYRGEAMIWKKKPLELMILLHSIGELSERIRGNEKHEQAGICCSSEKASSFLPCVVIIYDVFVPPRSSGFSRGASIYRGVTRHHQHGRWQARIGRVAGNKDLYLGTFSTQEEAAEAYDIAAIKFRGMNAVTNFDITRYDVERIIASNTLLSGDLAKRKQHTEFDNESLRQSPATPNSNSEAMPLPTSQSIHTQSESDWKMALYQSSQQLVPKPRLSSGITNDGSRIGLEDSAKLGAHFSNASSMVTSCSLSSSREESPDKTSLSMVFGIPQSTSKPFAAAPASNMNSSWIASAQQLRAANCMSQLPVFAGWNNT</t>
  </si>
  <si>
    <t>MOMC4_547</t>
  </si>
  <si>
    <t>MEGGGGEGGREGTRKRGVDNQRPYKGIRMRKWGKWVAEIREPNKRSRIWLGSYSSPVAAARAYDTAVFYLRGPSARLNFPELLAGEACGISAGGGDMSAASIRKKATEVGARVDALESSLGHHHHHHHSLNRSHDPHESASPPELKSCSGFLDRVDLNKLPDPEEEADGEFDWERQ</t>
  </si>
  <si>
    <t>MOMC4_549</t>
  </si>
  <si>
    <t>MWDLNDCPEERGGDESEAEAEAEACWSPKTSEEKGKRVGWGGSVSNSSSSALLLEEGSDEEELYGSMEIDDPSPGPVTRQFFPLQDSTAAPPPTTASAFPRAHWVGVKFCHPDPLAAANSIKSTTDLSHPIKKSRRGPRDCGKQVYLGGFDTAHAAARAYDRAAIKFRGVEADINFSIEDYEEDLKQMGNLTKEEFVHVLRRQSTGFPRGSSKYRGVTLHKCGRWEARMGQFLGKKYVYLGLFDTEIEAARAYDKAAIKCNGKEAVTNFDPSIYDNELNPTADSIGNLTDHSLDLSLGNSSSKQNDSPNAAVDPHHSSSVPLSMEAEWQRNHHQVFRPPQLNLLQESSGGASKNYNAQRRNNNNTNRYLESETMHLLSQTHIQSPASFEMQRHGQFSGDQPHSQILLHNHNHNPSLNSLNYQIQFSGSSNRNGGRIGSDLSLSLSDNNQLLQSGPSQALATAAASSGFAPQIIPSKNWLQKNGFHCLMRPS</t>
  </si>
  <si>
    <t>MOMC4_686</t>
  </si>
  <si>
    <t>MADNPNDATSDPDMSFLGLSREMEMSAIVSALTHVVAGDVPETHPYHSASASAPYGGGGFKRGRAPPLDDGASVSTLFPPFGGFSHGGDSSNAVIIRPQIGTAAGANSVYEYGGEIPSTAEQAPARRKYRGVRQRPWGKWAAEIRDPYKAARVWLGTFDTAESAARAYDEAALRFRGSKAKLNFPENVRLRPLPATESPATHLSNPDSTNTLFAIPTNSEPIVHSEQIHSLQRFSDASSVNFLHYSGVQLQPPMDVYSEINLSSSSMASPFHSSSAGLSNSQLSSASSSSPVVSLPPQCFTSRRSGGDEDGEHYSISEWSEFLNRAASSG</t>
  </si>
  <si>
    <t>MOMC422_7</t>
  </si>
  <si>
    <t>MVSLRRRRLLGLCSGKSSFVAPLPKFSDNGTAPENPSPSNKLVTVHPMSSDDVNLTDRSSVVNMEPNFASASDLTSQKEQSNQPASGHPLKHRKRHRRKNSHNQELTIMRGVYFKNMKWQAAIKVDKKQIHLGTFGSQEEAAHLYDRAAFVCGREPNFELPEDEKQELQKFKWEDFLAMTRHAITNKSSSCLSSSQNPFSFSPYSTRDLAQDLQRSPELHHYQSTPPTTSTGSTGFPRPKTLTHPSLELLYLKKNGKTFKVMNLEYGYEVLLEINNTFDDLLMRPGPLSLTIECGIPCNEDIIDKDLSESCPLLEYGWSRCKKFASFFLFATTPKASGVCPARPCPPVVQWSLVVIKPGMPPPSLCPQFQTFNPRSSPGLSPHVLTAIISFFHALHAAAPNHPFISRALHAAAPIHLRRPLCFPLHRRVAQPIVAPSSPPTAAPYHPNLDPVVSPPCLSFRHRFGPPYRCTICTGQDPGVPPPRCTIRNKFGHLAIDQNRSLLPTTPAVRGRLSERLKAVGIIGRQRETCTITLDCEEEIESSRTQGETPMNTRECDDVQGKKNKKLKETRKRKGWGRLSRIIGIKREQKTTKAGSDRALPWELPRPRIGIRIQNSGPGRIEALGKWLRVDAMSLRGRQGQCNSSGPWINGQGSNAQRRREVSRLWVDGIVYALLSNLEQDDGAARSQENAGAKRCRIWIPNPRPGALQHS</t>
  </si>
  <si>
    <t>MOMC426_8</t>
  </si>
  <si>
    <t>MTQAHRRVPRRRPVGSTQADGCVNTKPFRGVRKRSWGRYVSEIRLPGKKTRVWLGSFTSPEMAARAYDSAAAFLRGSSAVLNFPDSAGSLPRPESCSREDIQSAAAKAAAQMREREMESEGWRTGSSEAAEKTAFEEVKEAPLLSPLRLGSLGLVAASDEEDILLLPPYF</t>
  </si>
  <si>
    <t>MOMC45_110</t>
  </si>
  <si>
    <t>MGRVCSGGIKFREVRTITHKVTAAKFLATETKVVRISYTDGDATDTSSGEDEEPLLIRHVKRHVTEIRLVSDCSRRAPAKSRVNPPRNAESRKFRGVRQRRWGKWAAEIRDPFRRTRIWLGTYNTAEEAAVVYDRAAVRLRGPDALTNFPVPPTPTTPPEFPTPPPKTPKSEIQTTTTTATESGSPTSVLRFRTGAESMSEQNWRPINEVSEESGVEDEFNWLYDRNSNGLLLNSRSPQPMYFGDMESAIPKLYEDFGEISMDFGSCKWDVENYFQDPAFSIALN</t>
  </si>
  <si>
    <t>MOMC45_14</t>
  </si>
  <si>
    <t>MAAVRETKRSAASPSAAARCKSQSQPTARRFVGVRQRPSGRWVAEIKDSSQRVRLWLGTYDSPEEAARAYDEAAIALRGENARTNFVSPAAGRSPEAKFSDIGVLKAKLSKNLQGIIARTSEQSKSLKSRVSDRFTFANIFNFRSYESVTMADLKAMDMDKVGVQPSIIVPHVETDEPDSWQSGSGDGFRHLGLSSDAAEGGGEWWVDRLLEDGWYCDEGMKNKRFRVSSSVVVPPTFSGSQNYGES</t>
  </si>
  <si>
    <t>MOMC46_83</t>
  </si>
  <si>
    <t>MTKPSSPSKSAAAAATADSRYKGVRRRKWGKWVSEIRLPNSRERIWLGSYDSAEKAARAFDAALFCLRGRSARFNFPDNPPDIPGASLLSRAEIQSAAAEFANSEPQPSSEDSASASGTTAQIECDERSSFLDLHTAMGSENYGSDFGLFPEYNPFFNELFNTSAPSFDYGDENFDATTHQDSFLWNF</t>
  </si>
  <si>
    <t>MOMC48_200</t>
  </si>
  <si>
    <t>MAEDKKTGKSKMIIDEKTDKIGKGKDVESSSERRQWKPILDDAFLSRRPLKKICSPDSEHHQINPLYSSVSFPSPVSPPSSRIPFPFDFEPTTQNSQVPRSASPFPGFGSPEQQMISFSSNQQQPGGVGFPPYFLSDAAAAEQQRRLFKYWSDAFHLSPRGRAMMMSRLGPDGNHLFRPQLQPISATKLYRGVRQRHWGKWVAEIRLPRNRTRLWLGTFDTAEDAAMAYDREAFRLRGENARLNFPDRFLNKDKPRKPEPSADPNAEAESTVLPPPPPEEEKPEVVSSETNPPEMVWGEMEEAWFNAIPAGWGPGSPVWDHLDPTNNLVMQSQIPFVSSNQQQFFNDCDNDQNKEENSESASSSSSSAPPMKLFLWKHED</t>
  </si>
  <si>
    <t>MOMC5_24</t>
  </si>
  <si>
    <t>MCSFKVANQAGGGDGDGGDGGDHHRLLHGQNDDDYYSGGSYVGKFGEVSAMVSALTDVVSGQGAADWGYGGGQGFPVGFVSSSSSSSSASASASSPLSAYSSSSEASYVSALSSCSGYWAGQKRMRDHEEIGQTQSDFESFSRVYRGFVDDHFAESQGQSSSGVKEEVQMPYTAASIPAAAAVVASPMSSNEANLAAGERRRRYRGVRQRPWGKWAAEIRDPHKAARVWLGTFDTAEAAARAYDEAALRFRGNRAKLNFPENVRLIPPQHHIPATASSVFPGSSASHFAPPLPPPSFQPQLSPFQTQHFRDYLEYSNLIQSSGEVLGQPSSLLQQMFYNAQLAPFQSPQLAPSPSPSPSPSVSNSVFLAPPHQQQQMGFFRPPQNQSQGDSDYFPAISWKDSGGQDPPSSSG</t>
  </si>
  <si>
    <t>MOMC5_506</t>
  </si>
  <si>
    <t>MARKRKAIEGVEDKISSNEQGAMGWDEMVKEAAAAAALGGARRARKRFVGVRQRPSGRWVAEIKDTIQKIRVWLGTFDTAEEAARAYDEAACLLRGSNTRTNFWPCSTLSSSSSPALPSKITNLLLQRLNARNNSIINNQDQSAHERRRPNECIELQSETTTCFIDNNNVILSDLLNDHDQVFTFGHNNITASNPNIEEISRSFESCLTEKDECDGGEMESNWMGMTQMVKSSSGDIDENNGGVGEEEEEEDQEAASVVDFHFLDDIGPPCYYSPFEIAEEIGKAMEGSEGSEDEPSSMMREAMKRMKYERKISASLYAFNGIPECLKLKLEGGNYGKSSTELVTSLRRACDIKRDEKKVEEEEEEEEEYQKLMKEKEEEKEEGSSAENEMESFSSSDVDLSIWSSLDLPPICFVN</t>
  </si>
  <si>
    <t>MOMC5_652</t>
  </si>
  <si>
    <t>MEAMTYTYHPTCPRNIRAYAQNGYVSEISREGYKYLSPSTFTSRFYYLETENQKIFLVSTTETISNNNGVKKKASEKLQEEKFARALDLKEETAYLDRGFSSRMTSQTIERMSLCHQYSEAVSLPLDSIRKRKSRSRRDRSTVAETLAKWKAYNEFSESCNDGGKPIRKAPAKGSKKGCMKGKGGPLNSHCNYRGVRQRTWGKWVAEIREPNRGSRLWLGTFPTAIEAALAYDEAARAMYGPSARLNLPNITNRGQLKGILLEDYLRLRTSDSSTATSTCSESTTTTSNQSEVCVPEEFTLRPQLVCSNIKTEDGEGELRTSDRADHIATPMILEKQVKHEDADAKNGDQSSNEQSFISGIGIPSWDELQNFQMDEVFDVEELLGLINSDPLYDPSILEGNANGSNNMMPSQVGNVGFEKPSNLLYQFQNPDAKLLGSLQHTEQTPADFDGGFDFLKQGREEDMNAAADDYVRYLNYETGDLGF</t>
  </si>
  <si>
    <t>MOMC52_23</t>
  </si>
  <si>
    <t>MKHMTRQEFVAAIRRKSSGFSRGASMYRGVTRHHQHGRWQARIGRVAGNKDLYLGTFSTEEEAAEAYDIAAIKFRGLNAVTNFDMSRYDVKSILESNSLPIGDFCSSLLRLSKGNQRKPRAIIVKAAHLELDSTATNVTPVRWEGSGLRPIRLEAIAGSSSFQIQAFGFMFGI</t>
  </si>
  <si>
    <t>MOMC53_37</t>
  </si>
  <si>
    <t>MEIKYYLTCKKLNKALKKRPVRMKDEDLVETNEYAVAFIILCLSMNVASLVANETTTIDLMKALENRYEKPSANNKKREWKRIYFRIRLNIDCRKRILKEDLKRYMAESNALVDDALVCVESDIETGNQLSEWVIDSATSVHISSSRRYVPSIRMNLISTGKLDNDDYQSEFGGNQWKLTKGSKLVAIGHRRTTVYTSQLSVARGSLKQWMQVADGVQRGRIEPATKTTRTDHEDLPSIQEQQLGSQRTRTGSLGCLGLSPVVRQMGELMKSRYRTVASEKINSVGAEVKNEVSIMAADLNIVVKSSMGREALEIFSRRSEVVAEEALKFSKIIRDCCCGGRQDRYFISKWEIVGTMESKQMTFNGIGCWEVNGIGSWGELEWMGLRKVKIKGKVDRRHGKRALPWEGPDQGQDQDQDQEKEREGSGRMNELLGSYNNIIYPSSASWSQSQYSQSQSQSQSQTIMNYSPNTPSHIASTTCFQDDAHHFNLPQPQPQPQPPPLHNQESGRKRHYRGVRQRPWGKWAAEIRDPKKAARVWLGTFDTAEAAAIAYDNAALRFKGTKAKLNFPERVQGNNTGAEFTGAAAPSSSVGVAIPPPLMPQEEAFPGLHQYAQLLSSTDADFPYYSSTLLNHPYPSLFSSSSSSSSSSSFNQQNHFGTRGPTN</t>
  </si>
  <si>
    <t>MOMC58_79</t>
  </si>
  <si>
    <t>MSIIGFDRCGRPKSNSIFLNPHAFRLRLIFSISTDLAQERSSTSKRGEKKEIKRKAQREREERRKKKAKAKHGGAVKRRGENGMWDLNDSPDHGGTDEFDGHSSPKTSIEGDDDRAKWVASISNSSSSAVVMEDGSDADEASAGEGEPLVHRNDFPPATRQFFPLEDSNVGAASSVGGGGSAVFPRARWVGVKFCQTEPLAAVKPVAILHPIKKSRRGPRSRSSQYRGVTFYRRTGRAYDRAAIKFRGTEADINFSIEDYEEDLKQMGSLTKEEFVHVLRRQSTGYPRGSSKFRGVTLHKCGRWEARMGQFLGKKYVYLGLFDSEIEAARLHDYDLVNDTLCFRAYDKAAIKCNGKEAVTNFDPSIYENEPSPTESSSGNVLEQNLDLKLGNSSSKQDNLTFGNHCQNGTKTIDLQNKESNPLESNILENDNGRRYRFLEMDKMQSPSQTNLRSPPSIETTSHGHFERPMESQTLHNYSPHINQSNSQIQLLSSSNEGGVGSDELSLCLSEGHQWQRSGGSQQFAIATAAASSGFPQLPLSSSQNWLQKNGCFLERPS</t>
  </si>
  <si>
    <t>MOMC59_27</t>
  </si>
  <si>
    <t>MASLPEYRTNRHRKPPISGASVAEQRKFQQKLVRIIVADADATDSSSEDEVIIGSRTTVRRQAREIIFERYSVLTGSSESSVNEICKKQRPRSRRSKFCRRRKFRGVRQRPWGRWAAEIRDPIRRKRIWLGTFDSAEEAAAVYDRAALKLQGPNATTNFSDAGAVATAADDGSKQQKGLDSHNTTAVSSPTSVLHYDGVSIPFDALFSGEADGFGLEMAAAAWLPAARKQCGEEDFGEFDLDYFLVDVIY</t>
  </si>
  <si>
    <t>MOMC6_13</t>
  </si>
  <si>
    <t>MHGKRTVCSDDESEEEKALFPMYSARSQHDMSAMVCALAEVIKSNRTPSDHTTSQPQPPQPQPHEDNDQQGRRSGGSCSRRRHYRGVRQRPWGKWAAEIRDPKKAARVWLGTFDTAEAAALAYDQAALSFKGTKAKLNFPERLQPQPHNFFFNAPPPHPHNLFFNAPPPTFNSSHQDHEQEQEQDAAPPN</t>
  </si>
  <si>
    <t>MOMC6_371</t>
  </si>
  <si>
    <t>MAATQSSKSSPDQLPITEHHGRRRFLGVRQRPSGRWVAEIKVSSQKLRLWLGTFDRAEDAAMAYDRAARLLRGTNAKTNFPYDHHVHGSFSNSSTIFGHSPKLYRLLQLAIMKNRNSRPRSTADDHLQQQPSRSIGFTDSVVEDTIFCSSTNNHSSCENYRGCGFSFGGSKVYTSVFVAPSFSSDDVRSEVELAGDQVNPWN</t>
  </si>
  <si>
    <t>MOMC67_155</t>
  </si>
  <si>
    <t>MTSIYSRVRFRERRSVTGKLLRQLPGTRIVRISVTDADATDTSSGEESEFVRRVSRRVNEIRFDDFSSPKQRTAKQGRDFPAKGESGGMKFRCVRRRQWGKWAAEIRDPIKRARVWLGTFDSPEEAAMVYDRAAIQFRGPDALTNIVKPPERNPPPPENSSDCGYDSPTSVLRSPPEWSAAEEFVGDEFEFLDQRFVECHRPAPIFLEETSVPETAIWGGGFCDGPADLDGNFGSWKWDVDSYFQ</t>
  </si>
  <si>
    <t>MOMC68_34</t>
  </si>
  <si>
    <t>MTRKVRVICYDPDATDSSSSEDEGEKFAGGRKKKRIVHEIHLPLLRHSPKTGIESEGSQNSNNKIKKNSSTRKPIRPSSSKYRGVRQRTWGKWAAEIRDPFKKARVWLGTYDTAEEASQAYELKRLEFEAMAAAAADSQTELPVCSAETTVSHTSPSSVLEWEDSTSNTRDSSSTQEETDTNLNYVQEVELMNTVDEGLVRGPFMDNINIGNEFDSILEDGIGMFLEDFANLEDTQIFGEISGLPNWDFGDFGNDDISFWFDEPINITCP</t>
  </si>
  <si>
    <t>MOMC7_557</t>
  </si>
  <si>
    <t>MTSDRPPFRRISEEQEVSVIVDALTKVVSGAVAKGLQFRPDHFLHLLSPISSLSDSASTSLNDAVLPLSDFDTCHVCRIKGCLGCNFFPPSSQSDDRKKLGVGGGGRKAKRLKKNYRGVRQRPWGKWAAEIRDPKQATRVWLGTFNTAEDAARAYDEAAIRFRGPRAKLNFPFPDNSLTFNLPNFSPAAAVTTAATAAAATATPDQNRQSTNNLYGNEAPKISSSNNEFSFPSKMEIQNDDELPKTTTFEDDDIQSWIMDLSGGQSLSW</t>
  </si>
  <si>
    <t>MOMC7_609</t>
  </si>
  <si>
    <t>MSAGFDLAVIGALLKLSVSSSSQIACLALCCCMILCCFQQSLSLGFPSVSMRLRPKRTCSGVKCFGASHMPEPRVLQVANQKSFGRKSKPRLNLPQEMRMTRKIRVICNDPDATDSSSSEDEGDDSKSLKSKRIVREIHLPLFPSHSKSTDPTITTTTLSSSQDSNNGGKRRVLAKTLSTRRTASQYRGVRQRKWGKWAAEIRDPFKGARIWLGTYNTAEEASQAYESKRLEFESAMAAAASPPKINLSSSSAASSASAEETQSESVVSQTSPAAAVATTAAEMETSSSVLIKEEEEVMMIDANLMNELQMPDLGFVGELNLGLPELDPFFMDDIGQFLDDFTAMDDVQIYGFEDDEPSGLPDCDFSDFGNDDISCWVDEALNVPCS</t>
  </si>
  <si>
    <t>MOMC75_66</t>
  </si>
  <si>
    <t>MDFTVLNSDFCPIRSDSMALKCKKRRRRSTSSSTLLEGAATSGDGPRHKSQTDRSTTTKRSSRFRGVSRTPPFRSSNSKLISFIEKSSINNRTKIALAGVAEWSQDWMLIPKTSMDRTIRSSFMGQRILESNTKEEGKARVSTTWRASRHRHKGECHFLPISRTSRHVDEISRKRAYDEEESAARAYDLAALKYWGTSTFTNFPTSDYEEEVRIMKTMTKEEYLASLRRHHHNGRWEARIGRVFGNKYLYLGTYSTQEEAARAYDMAAIEYRGINAVTNFELSSYITWLKPHSQSHSHHYNSSIFQHNIPLPDTATYLFQATAAATTTADTSRTALGLLLKSSVFRDLLQKNVLNIDGDQAEDQISMSPFHYTPLLTEGCL</t>
  </si>
  <si>
    <t>MOMC8_120</t>
  </si>
  <si>
    <t>MDHKMQPELNNPKFASGAGAVDVRTLLSNLLLSRQTTNTLDSIFSHCLPSTAAASPVLDPALGSSVYLRQRDLVHKFCEENQNHHGCSPATLYHDQDNNRVQVSGGGGGWYGVSPVPMKKKLYRGVRQRHWGKWVAEIRLPQNRMRVWLGTYDTAEAAAYAYDRAAYKLRGEYARLNFPNLKDFANLGFADFGRLNALKNSVDAKIQAICQKMKRERARKSAKKSEFHLKNDAVSSPVPPDFGDAEMVSSSAVSEDGFWRSENSPPPSSSFSAESTSAVGEGVCEGYSSLAKMPSFDPELIWEVLAN</t>
  </si>
  <si>
    <t>MOMC8_404</t>
  </si>
  <si>
    <t>MGCLCGYDKEEKAARAYDLAALKYWGPTATTNFPVSNYTKELEEMKHVTKQEFIASLRRKSSGFSRGASIYRGVTRHHQQGRWQARIGRVAGNKDLYLGTFATEEEAAEAYDIAAIKFRGLNAVTNFEMSRYDVEAIAKSALPIGGAAKRLKLCLESDQKPLPNHDQAAQCSSGSNSISFGANVQAVPPIPCGIPYDTAAMLYHHNYFHHLQPNAISESTSAALAAPVTMAPQAAEFFVWPHQSY</t>
  </si>
  <si>
    <t>MOMC82_129</t>
  </si>
  <si>
    <t>MEEALRRLNGMPMTASHFDDVVPTSDNRKKSTAAATSSAANTDHRIVREGSGSGAMRYRGVRRRPWGRYAAEIRDPHSKERRWLGTFDTAEEAARAYDCAARAMRGLKARTNFVYPPSPPPSLPDQLLKQSPIGRHYATSSNWSTFSNAHTFDFAEPAPQKIPPPSFLNMLLPHDHTTSSNPHFLSSAPQFPLSDDHFHGPKSSCVSLPAIQKHDNMVINDDFIGDSEFIPKEPSDSGLLEEIIHGFFPKPSIKTHEAPNSQPLNYDSPVVSATGFAHSIDGIKREYEDERQQSGFPYNYQPGPVQFGNLNHSYGYVGEEMSFVNGLPLNVQMGMESGNSIMENLFQYPEFLNAFAAKMQNA</t>
  </si>
  <si>
    <t>MOMC9_228</t>
  </si>
  <si>
    <t>MPGFREQFPIRDVYGKEGKKIKQLNQGKSNSVRKIRVVFHDPDATDCSSEEDELFNKEAKKIGGKRFIWEIPFSDIRHKPSKESSHKENGGGKIRIKTEVKGSSRTQRSSSMYKGVRRRKWGKYAAEIRDPFRGRRLWLGTYNTAEEAAVAYQRKKCEFESMQSKDNSELCGEKSEEEKKSGSIVDASAESEEIIALFSHPSPSSVLDVCAGSLCSNELKNVVQECNVDQTVAYSIKEEYKVYEDEQSISDILEDTSIPLPIPPLDARELDFQGLDDSSLICNDFDQLSDDMNYIDDYTLYNIENSLGALDLPPMDIDFDKEFSWFDETLSSISCIVWQSLMGRESQRGKCWAVPRVRITHTHTDLTMKRMDETTTDLLP</t>
  </si>
  <si>
    <t>MOMC90_104</t>
  </si>
  <si>
    <t>MASNSNCNQSSSDNKKYKGVRRRKWGKWVSEIRVPGTQERLWLGSYSSPEAAAVAHDVAYYCLRRPSTLDHLNFPPMMLPLTNQLLIRDDMSPGSIQKAASDAAMAVDAHYICNNLSERGSSGPVIQGSEQYNTAPHWEDAEDFCGGRSDDLNLSIEDYL</t>
  </si>
  <si>
    <t>MOMC91_107</t>
  </si>
  <si>
    <t>MCGGAIISGFIPPTRSYRVTADHLWPNLKKPKSVKHSSARSLRSQIFDVDDFEADFQDFKDESDVDFDEHDFSDIKPFIFAAPKSACSSTRGSSATKSVELNGQAEKSANTKKRNQFRGIRQRPWGKWAAEIRDPRKGARVWLGTFNTAEEAARAYDAEARRIRGKKAKVNFPDEPLRNTQKRKNSQRQHLKTNLKANHLKFSNHPDQNYHITTGVVEVKPPTDQLGYMDSLPASLNSAPSDDMILYFNSDEGSNSIGCSDFGWGDQGAKTPEISSVFSANLESNDSQSSEDMHPRKKLRCSARDGITAEEIGAKTLSEELSAFESQMKVFQMPYLEGNWDSSMDAFLGGDTTQDGGNSVDLWSFDDIPVVDGGIF</t>
  </si>
  <si>
    <t>MOMC108_85</t>
  </si>
  <si>
    <t>MEDEASSSLLSHVKTHQPADEASDSNFSDCALPAAKRPRLVHDLNVLAAVGKFKGVVPQHNGRWGAQIYANHQRIWLGTFKSERDAAMAYDSAAIKLRTRDSHRNFPWTRRSIEEPNFQINFSTDAVLSMIKDGSYSSKFSAYLRTKSQIHDSDFQNPRSGFENGDGDGHFSCSHLFQKELTPSDVGKLNRLVIPKKYAVKHFPYISESADENGDDIEIVFYDTAMKTWKFRYCYWRSSQSFVFTRGWNRFVKEKKLKANDIITFYTYESCGGGSDENGGSVTLNFIDVIYKKSEDRESESSCLADKNEKLQSGLGLNREKDCGKKKKEVEEILNSGVMNPNEEKIGEKRIRLFGVHID</t>
  </si>
  <si>
    <t>MOMC6_685</t>
  </si>
  <si>
    <t>MMKQEWPSMISKIRVNAIAEGSDSSCITCPFPANGCRRLGRSLTSKFKGVVPQQNGHWGAQIYANHQRIWLGTFKSENDAAMAYDSAAIRIRSGDCHRNFPWTKFTIEEPNFQKLYTTEALLNMLKDGSYRTKFAEYLRDRSESSQSSVGPSAGKMHKNGGTSIKQLFQKELTPSDVGKLNRLVIPKKYAVKYFPPISACEKENEEGIIDDDRDVQLVFFDKMMRQWKFRYCYWKSSQSYVFTRGWNRFVKEKQLRANDTIAFYLCEATKASATKTTFCVVDVKNRHNSGSSIENNIQSCEMQLDFLRDEIEESVSPKQVNNEIKDDAEVKSFKLFGVHIK</t>
  </si>
  <si>
    <t>Total number</t>
    <phoneticPr fontId="1" type="noConversion"/>
  </si>
  <si>
    <t>protein length (aa)</t>
    <phoneticPr fontId="1" type="noConversion"/>
  </si>
  <si>
    <t>aa sequences</t>
    <phoneticPr fontId="1" type="noConversion"/>
  </si>
  <si>
    <t>AT1G01250.1</t>
  </si>
  <si>
    <t>MSPQRMKLSSPPVTNNEPTATASAVKSCGGGGKETSSSTTRHPVYHGVRKRRWGKWVSEIREPRKKSRIWLGSFPVPEMAAKAYDVAAFCLKGRKAQLNFPEEIEDLPRPSTCTPRDIQVAAAKAANAVKIIKMGDDDVAGIDDGDDFWEGIELPELMMSGGGWSPEPFVAGDDATWLVDGDLYQYQFMACL</t>
  </si>
  <si>
    <t>AT1G03800.1 | Symbols: ERF10, ATERF10</t>
  </si>
  <si>
    <t>MTTEKENVTTAVAVKDGGEKSKEVSDKGVKKRKNVTKALAVNDGGEKSKEVRYRGVRRRPWGRYAAEIRDPVKKKRVWLGSFNTGEEAARAYDSAAIRFRGSKATTNFPLIGYYGISSATPVNNNLSETVSDGNANLPLVGDDGNALASPVNNTLSETARDGTLPSDCHDMLSPGVAEAVAGFFLDLPEVIALKEELDRVCPDQFESIDMGLTIGPQTAVEEPETSSAVDCKLRMEPDLDLNASP</t>
  </si>
  <si>
    <t>AT1G04370.1 | Symbols: ATERF14, ERF14</t>
  </si>
  <si>
    <t>MDQGGRSSGSGGGGAEQGKYRGVRRRPWGKYAAEIRDSRKHGERVWLGTFDTAEDAARAYDRAAYSMRGKAAILNFPHEYNMGTGSSSTAANSSSSSQQVFEFEYLDDSVLDELLEYGENYNKTHNINMGKRQ</t>
  </si>
  <si>
    <t>AT1G06160.1 | Symbols: ORA59 | octadecanoid-responsive Arabidopsis AP2/ERF 59</t>
  </si>
  <si>
    <t>MEYQTNFLSGEFSPENSSSSSWSSQESFLWEESFLHQSFDQSFLLSSPTDNYCDDFFAFESSIIKEEGKEATVAAEEEEKSYRGVRKRPWGKFAAEIRDSTRKGIRVWLGTFDTAEAAALAYDQAAFALKGSLAVLNFPADVVEESLRKMENVNLNDGESPVIALKRKHSMRNRPRGKKKSSSSSTLTSSPSSSSSYSSSSSSSSLSSRSRKQSVVMTQESNTTLVVLEDLGAEYLEELMRSCS</t>
  </si>
  <si>
    <t>AT1G12610.1 | Symbols: DDF1</t>
  </si>
  <si>
    <t>MNNDDIILAEMRPKKRAGRRVFKETRHPVYRGIRRRNGDKWVCEVREPTHQRRIWLGTYPTADMAARAHDVAVLALRGRSACLNFADSAWRLPVPESNDPDVIRRVAAEAAEMFRPVDLESGITVLPCAGDDVDLGFGSGSGSGSGSEERNSSSYGFGDYEEVSTTMMRLAEGPLMSPPRSYMEDMTPTNVYTEEEMCYEDMSLWSYRY</t>
  </si>
  <si>
    <t>AT1G12630.1</t>
  </si>
  <si>
    <t>MNSSMASAGLGSRRKDPVYRGIRCRSGKWVSEIREPRKTTRIWLGTYPMAEMAAAAYDVAAMALKGREAVLNFPGSVGSYPVPESTSAADIRAAAAAAAAMKGCEEGEEEKKAKEKKSSSSKSRARECHVDNDVGSSSWCGTEFMDEEEVLNMPNLLANMAEGMMVAPPSWMGSRPSDDSPENSNDEDLWGY</t>
  </si>
  <si>
    <t>AT1G12890.1</t>
  </si>
  <si>
    <t>MLKSSNKRKSKEEKKLQEGKYLGVRRRPWGRYAAEIRNPFTKERHWLGTFDTAEEAAFAYDVAARSISGSLATTNFFYTENTSLERHPQQSLEPHMTWGSSSLCLLQDQPFENNHFVADPISSSFSQKQESSTNLTNTFSHCYNDGDHVGQSKEISLPNDMSNSLFGHQDKVGEHDNADHMKFGSVLSDEPLCFEYDYIGNYLQSFLKDVNDDAPQFLM</t>
  </si>
  <si>
    <t>AT1G12980.1 | Symbols: ESR1, DRN</t>
  </si>
  <si>
    <t>MEKALRNFTESTHSPDPNPLTKFFTEPTASPVSRNRKLSSKDTTVTIAGAGSSTTRYRGVRRRPWGRYAAEIRDPMSKERRWLGTFDTAEQAACAYDSAARAFRGAKARTNFTYPTAVIMPEPRFSFSNKKSSPSARCPLPSLPLDSSTQNFYGAPAAQRIYNTQSIFLRDASCSSRKTTPYNNSFNGSSSSYSASKTACVSYSENENNESFFPEESSDTGLLQEVVQEFLKKNRGVPPSPPTPPPVTSHHDNSGYFSNLTIYSENMVQETKETLSSKLDRYGNFQANDDGVRAVADGGLSLGSNEWGYQEMLMYGTQLGCTCRRSWG</t>
  </si>
  <si>
    <t>AT1G13260.1 | Symbols: RAV1, EDF4 | related to ABI3/VP1 1</t>
  </si>
  <si>
    <t>MESSSVDESTTSTGSICETPAITPAKKSSVGNLYRMGSGSSVVLDSENGVEAESRKLPSSKYKGVVPQPNGRWGAQIYEKHQRVWLGTFNEEDEAARAYDVAVHRFRRRDAVTNFKDVKMDEDEVDFLNSHSKSEIVDMLRKHTYNEELEQSKRRRNGNGNMTRTLLTSGLSNDGVSTTGFRSAEALFEKAVTPSDVGKLNRLVIPKHHAEKHFPLPSSNVSVKGVLLNFEDVNGKVWRFRYSYWNSSQSYVLTKGWSRFVKEKNLRAGDVVSFSRSNGQDQQLYIGWKSRSGSDLDAGRVLRLFGVNISPESSRNDVVGNKRVNDTEMLSLVCSKKQRIFHAS</t>
  </si>
  <si>
    <t>AT1G15360.1 | Symbols: SHN1, WIN1</t>
  </si>
  <si>
    <t>MVQTKKFRGVRQRHWGSWVAEIRHPLLKRRIWLGTFETAEEAARAYDEAAVLMSGRNAKTNFPLNNNNTGETSEGKTDISASSTMSSSTSSSSLSSILSAKLRKCCKSPSPSLTCLRLDTASSHIGVWQKRAGSKSDSSWVMTVELGPASSSQETTSKASQDAILAPTTEVEIGGSREEVLDEEEKVALQMIEELLNTN</t>
  </si>
  <si>
    <t>AT1G16060.1 | Symbols: ADAP | ARIA-interacting double AP2 domain protein</t>
  </si>
  <si>
    <t>MFIAVEVSPVMEDITRQSKKTSVENETGDDQSATSVVLKAKRKRRSQPRDAPPQRSSVHRGVTRHRWTGRYEAHLWDKNSWNETQTKKGRQVYLGAYDEEDAAARAYDLAALKYWGRDTILNFPLCNYEEDIKEMESQSKEEYIGSLRRKSSGFSRGVSKYRGVAKHHHNGRWEARIGRVFGNKYLYLGTYATQEEAAIAYDIAAIEYRGLNAVTNFDISRYLKLPVPENPIDTANNLLESPHSDLSPFIKPNHESDLSQSQSSSEDNDDRKTKLLKSSPLVAEEVIGPSTPPEIAPPRRSFPEDIQTYFGCQNSGKLTAEEDDVIFGDLDSFLTPDFYSELNDC</t>
  </si>
  <si>
    <t>AT1G19210.1</t>
  </si>
  <si>
    <t>MEGSSSSMQSKYKGVRKRKWGKWVSEIRLPNSRERIWLGSYDTPEKAARAFDAALYCLRGNNAKFNFPDNPPVISGGRNLSRSEIREAAARFANSAEDDSSGGAGYEIRQESASTSMDVDSEFLSMLPTVGSGNFASEFGLFPGFDDFSDEYSGDRFREQLSPTQDYYQLGEETYADGSMFLWNF</t>
  </si>
  <si>
    <t>AT1G21910.1 | Symbols: DREB26</t>
  </si>
  <si>
    <t>MVKQERKIQTSSTKKEMPLSSSPSSSSSSSSSSSSSSCKNKNKKSKIKKYKGVRMRSWGSWVSEIRAPNQKTRIWLGSYSTAEAAARAYDVALLCLKGPQANLNFPTSSSSHHLLDNLLDENTLLSPKSIQRVAAQAANSFNHFAPTSSAVSSPSDHDHHHDDGMQSLMGSFVDNHVSLMDSTSSWYDDHNGMFLFDNGAPFNYSPQLNSTTMLDEYFYEDADIPLWSFN</t>
  </si>
  <si>
    <t>AT1G22190.1</t>
  </si>
  <si>
    <t>MTTSMDFYSNKTFQQSDPFGGELMEALLPFIKSPSNDSSAFAFSLPAPISYGSDLHSFSHHLSPKPVSMKQTGTSAAKPTKLYRGVRQRHWGKWVAEIRLPRNRTRLWLGTFDTAEEAALAYDKAAYKLRGDFARLNFPDLRHNDEYQPLQSSVDAKLEAICQNLAETTQKQVRSTKKSSSRKRSSTVAVKLPEEDYSSAGSSPLLTESYGSGGSSSPLSELTFGDTEEEIQPPWNENALEKYPSYEIDWDSILQCSSLVN</t>
  </si>
  <si>
    <t>AT1G22810.1</t>
  </si>
  <si>
    <t>MDYRESTGESQSKYKGIRRRKWGKWVSEIRVPGTRDRLWLGSFSTAEGAAVAHDVAFFCLHQPDSLESLNFPHLLNPSLVSRTSPRSIQQAASNAGMAIDAGIVHSTSVNSGCGDTTTYYENGADQVEPLNISVYDYLGGHDHV</t>
  </si>
  <si>
    <t>AT1G22985.1</t>
  </si>
  <si>
    <t>MKRIVRISFTDMEATDSSSSEDESPPSSRRRGKKLVKEIVIDHSDPPEVGKTRFKIRIPASLLAARNTTANKKKFRGVRQRPWGKWAAEIRCGRVKGRPERIWLGTFETAEEAALAYDNAAIQLIGPDAPTNFGRPDVDSAVVKKQDSDASGGASEEVV</t>
  </si>
  <si>
    <t>AT1G24590.1 | Symbols: DRNL, DRN-LIKE, SOB2, ESR2 | DORNROSCHEN-like</t>
  </si>
  <si>
    <t>MEEAIMRLEGAEHRETNIHSLKRKPSRTSSTAPGSPGGVTTAKAASGAGASGVSTIRYRGVRRRPWGRYAAEIRDPLSKERRWLGTFDTAEEAACAYDCAARAMRGLKARTNFVYPMPSLDSYHHRIFSSPPMNMFLLRDVLNSQSLSPLTTFAYPPCNLSNVNDVVHESFTNVNDVCEDLSPKAKRSSTIENESLISNIFEPEPASSGLLQEIVQGFLPKPISQHASIPPKSNQQSVGVFPTMPESGFQTDVRLADFHVEGNGFGQVKYHGELGWADHENGFDSAKMQQNGNGGMFYQYCFHDDY</t>
  </si>
  <si>
    <t>AT1G25470.1</t>
  </si>
  <si>
    <t>MKSFVKPERDSLLRTVRIVFTDPDATDDSSSSSDEWLPKPRKVKRFVHEITFLPQVSESSQDRSNAVKTPRRKSTRQFKYPVGVRPRPSGKFAAEILNPFTKTKKWLGTYETPAEAEKAYVDKKVEYDALASSGSAVSSSVVTVTSQCLRSPTSASVSCVSADDLSKEKTSLNKDVAASGDSTTKEVFTTFDFSDVKIPDLRFLAAEEDSMVSNANGAELDFDCFLTDSNILLDDYSLLENDINFSRFENSLPSELPDCDFTEMEFQLDDFKFAYTDHLTTPPLGLV</t>
  </si>
  <si>
    <t>AT1G25560.1 | Symbols: TEM1, EDF1 | AP2/B3 transcription factor family protein</t>
  </si>
  <si>
    <t>MEYSCVDDSSTTSESLSISTTPKPTTTTEKKLSSPPATSMRLYRMGSGGSSVVLDSENGVETESRKLPSSKYKGVVPQPNGRWGAQIYEKHQRVWLGTFNEEEEAASSYDIAVRRFRGRDAVTNFKSQVDGNDAESAFLDAHSKAEIVDMLRKHTYADEFEQSRRKFVNGDGKRSGLETATYGNDAVLRAREVLFEKTVTPSDVGKLNRLVIPKQHAEKHFPLPAMTTAMGMNPSPTKGVLINLEDRTGKVWRFRYSYWNSSQSYVLTKGWSRFVKEKNLRAGDVVCFERSTGPDRQLYIHWKVRSSPVQTVVRLFGVNIFNVSNEKPNDVAVECVGKKRSREDDLFSLGCSKKQAIINIL</t>
  </si>
  <si>
    <t>AT1G28160.1</t>
  </si>
  <si>
    <t>MEFNGNLNAGSCSRSKKSHRQKQQQPQPQPQQHIEEIKYVGVRRRPWGRYAAEIRNPTTKERYWLGTFDTAEEAALAYDRAARSIRGLTARTNFVYSDMPRGSSVTSFVSPDESQRFISELFNPPSQLEATNSNNNNNNNLYSSTNNQNQNSIEFSYNGWPQEAECGYQSITSNAEHCDHELPPLPPSTCFGAELRIPETDSYWNVAHASIDTFAFELDGFVDQNSLGQSGTEGFNSLPSTFFYQ</t>
  </si>
  <si>
    <t>AT1G28360.1 | Symbols: ERF12, ATERF12</t>
  </si>
  <si>
    <t>MASTTCAREVHYRGVRKRPWGRYAAEIRDPWKKTRVWLGTFDTPEEAALAYDGAARFLRGIKAKTNFPSPLSLDLNHLPSAPSAATAAANNQPHQHQQLWFAAPPPVPPSSDHHHQHHRIFLRTGVLNDKTSDYSSTEAPLYFTSSPNTATSSPGYQVVGFPMMNSSPSPVTVRRGLAIDLNEPPPLWL</t>
  </si>
  <si>
    <t>AT1G28370.1 | Symbols: ERF11, ATERF11</t>
  </si>
  <si>
    <t>MAPTVKTAAVKTNEGNGVRYRGVRKRPWGRYAAEIRDPFKKSRVWLGTFDTPEEAARAYDKRAIEFRGAKAKTNFPCYNINAHCLSLTQSLSQSSTVESSFPNLNLGSDSVSSRFPFPKIQVKAGMMVFDERSESDSSSVVMDVVRYEGRRVVLDLDLNFPPPPEN</t>
  </si>
  <si>
    <t>AT1G33760.1</t>
  </si>
  <si>
    <t>MENTYVGQRDYRFNVNQLSYRGIRRRKWGKWVSEIREPGKKTRIWLGSYETAEMAAAAYDAAALHLRGRGTNLNFPELVDSFPRPESSSSEHIQAAAQDAALMFKPGRLSEPALESGQGLSRVGLSPDQIQAINESPLDSPRMGWMQDLEVADYEELYGQFFGQHDRDEFFEMQQFQSIWNSNN</t>
  </si>
  <si>
    <t>AT1G36060.1</t>
  </si>
  <si>
    <t>MADLFGGGHGGELMEALQPFYKSASTSASNPAFASSNDAFASAPNDLFSSSSYYNPHASLFPSHSTTSYPDIYSGSMTYPSSFGSDLQQPENYQSQFHYQNTITYTHQDNNTCMLNFIEPSQPGFMTQPGPSSGSVSKPAKLYRGVRQRHWGKWVAEIRLPRNRTRLWLGTFDTAEEAALAYDRAAFKLRGDSARLNFPALRYQTGSSPSDTGEYGPIQAAVDAKLEAILAEPKNQPGKTERTSRKRAKAAASSAEQPSAPQQHSGSGESDGSGSPTSDVMVQEMCQEPEMPWNENFMLGKCPSYEIDWASILS</t>
  </si>
  <si>
    <t>AT1G43160.1 | Symbols: RAP2.6 | related to AP2 6</t>
  </si>
  <si>
    <t>MVSMLTNVVSGETEPSASATWTMGHKREREEFSLPPQPLITGSAVTKECESSMSLERPKKYRGVRQRPWGKWAAEIRDPHKATRVWLGTFETAEAAARAYDAAALRFRGSKAKLNFPENVGTQTIQRNSHFLQNSMQPSLTYIDQCPTLLSYSRCMEQQQPLVGMLQPTEEENHFFEKPWTEYDQYNYSSFG</t>
  </si>
  <si>
    <t>AT1G44830.1</t>
  </si>
  <si>
    <t>MVKTLQKTPKRMSSPSSSSSSSSSTSSSSIRMKKYKGVRMRSWGSWVSEIRAPNQKTRIWLGSYSTAEAAARAYDAALLCLKGSSANNLNFPEISTSLYHIINNGDNNNDMSPKSIQRVAAAAAAANTDPSSSSVSTSSPLLSSPSEDLYDVVSMSQYDQQVSLSESSSWYNCFDGDDQFMFINGVSAPYLTTSLSDDFFEEGDIRLWNFC</t>
  </si>
  <si>
    <t>AT1G46768.1 | Symbols: RAP2.1 | related to AP2 1</t>
  </si>
  <si>
    <t>MEREQEESTMRKRRQPPQEEVPNHVATRKPYRGIRRRKWGKWVAEIREPNKRSRLWLGSYTTDIAAARAYDVAVFYLRGPSARLNFPDLLLQEEDHLSAATTADMPAALIREKAAEVGARVDALLASAAPSMAHSTPPVIKPDLNQIPESGDI</t>
  </si>
  <si>
    <t>AT1G49120.1</t>
  </si>
  <si>
    <t>MISFREENIDLNLIKTISVICNDPDATDSSSDDESISGNNPRRQIKPKPPKRYVSKICVPTLIKRYENVSNSTGNKAAGNRKTSSGFKGVRRRPWGKFAAEIRNPFEKKRKWLGTFPTEEEAAEAYQKSKREFDERLGLVKQEKDLVDLTKPCGVRKPEEKEVTEKSNCKKVNKRIVTDQKPFGCGYNADHEEEGVISKMLEDPLMTSSIADIFGDSAVEANDIWVDYNSVEFISIVDDFKFDFVENDRVGKEKTFGFKIGDHTKVNQHAKIVSTNGDLFVDDLLDFDPLIDDFKLEDFPMDDLGLLGDPEDDDFSWFNGTTDWIDKFL</t>
  </si>
  <si>
    <t>AT1G50640.1 | Symbols: ERF3, ATERF3</t>
  </si>
  <si>
    <t>MRRGRGSSAVAGPTVVAAINGSVKEIRFRGVRKRPWGRFAAEIRDPWKKARVWLGTFDSAEEAARAYDSAARNLRGPKAKTNFPIDSSSPPPPNLRFNQIRNQNQNQVDPFMDHRLFTDHQQQFPIVNRPTSSSMSSTVESFSGPRPTTMKPATTKRYPRTPPVVPEDCHSDCDSSSSVIDDDDDIASSSRRRNPPFQFDLNFPPLDCVDLFNGADDLHCTDLRL</t>
  </si>
  <si>
    <t>AT1G50680.1 | Symbols:  | AP2/B3 transcription factor family protein</t>
  </si>
  <si>
    <t>MRLDDEPENALVVSSSPKTVVASGNVKYKGVVQQQNGHWGAQIYADHKRIWLGTFKSADEAATAYDSASIKLRSFDANSHRNFPWSTITLNEPDFQNCYTTETVLNMIRDGSYQHKFRDFLRIRSQIVASINIGGPKQARGEVNQESDKCFSCTQLFQKELTPSDVGKLNRLVIPKKYAVKYMPFISADQSEKEEGEIVGSVEDVEVVFYDRAMRQWKFRYCYWKSSQSFVFTRGWNSFVKEKNLKEKDVIAFYTCDVPNNVKTLEGQRKNFLMIDVHCFSDNGSVVAEEVSMTVHDSSVQVKKTENLVSSMLEDKETKSEENKGGFMLFGVRIECP</t>
  </si>
  <si>
    <t>AT1G51120.1 | Symbols:  | AP2/B3 transcription factor family protein</t>
  </si>
  <si>
    <t>MDEMSNVAKTTTETSGLTDSVLSLTKRMKPTEVTTTTKPALSNTTKFKGVVQQQNGHWGAQIYADHRRIWLGTFKSAHEAAAAYDSASIKLRSFDANSHRNFPWSDFTLHEPDFQECYTTEAVLNMIRDGSYQHKFRDFLRIRSQIVANINIVGSKQVLGGGEGGQESNKCFSCTQLFQKELTPSDVGKLNRLVIPKKYAVKYMPFISDDQSEKETSEGVEDVEVVFYDRAMRQWKFRYCYWRSSQSFVFTRGWNGFVKEKNLKEKDIIVFYTCDVPNNVKTLEGQSKTFLMIDVHHFSGNGFVVPEEVNKTVHEISDEEMKTETLFTSKVEEETKSEEKKGGFMLFGVRIQ</t>
  </si>
  <si>
    <t>AT1G51190.1 | Symbols: PLT2</t>
  </si>
  <si>
    <t>MNSNNWLAFPLSPTHSSLPPHIHSSQNSHFNLGLVNDNIDNPFQNQGWNMINPHGGGGEGGEVPKVADFLGVSKSGDHHTDHNLVPYNDIHQTNASDYYFQTNSLLPTVVTCASNAPNNYELQESAHNLQSLTLSMGSTGAAAAEVATVKASPAETSADNSSSTTNTSGGAIVEATPRRTLETFGQRTSIYRGVTRHRWTGRYEAHLWDNSCRREGQSRKGRQVYLGGYDKEEKAARAYDLAALKYWGPSTTTNFPITNYEKEVEEMKNMTRQEFVASIRRKSSGFSRGASMYRGVTRHHQHGRWQARIGRVAGNKDLYLGTFSTEEEAAEAYDIAAIKFRGLNAVTNFEINRYDVKAILESNTLPIGGGAAKRLKEAQALESSRKREEMIALGSNFHQYGAASGSSSVASSSRLQLQPYPLSIQQPFEHLHHHQPLLTLQNNNDISQYHDSFSYIQTQLHLHQQQTNNYLQSSSHTSQLYNAYLQSNPGLLHGFVSDNNNTSGFLGNNGIGIGSSSTVGSSAEEEFPAVKVDYDMPPSGGATGYGGWNSGESAQGSNPGGVFTMWNE</t>
  </si>
  <si>
    <t>AT1G53170.1 | Symbols: ATERF-8, ATERF8, ERF8</t>
  </si>
  <si>
    <t>MPNITMGLKPDPVAPTNPTHHESNAAKEIRYRGVRKRPWGRYAAEIRDPVKKTRVWLGTFDTAQQAARAYDAAARDFRGVKAKTNFGVIVGSSPTQSSTVVDSPTAARFITPPHLELSLGGGGACRRKIPLVHPVYYYNMATYPKMTTCGVQSESETSSVVDFEGGAGKISPPLDLDLNLAPPAE</t>
  </si>
  <si>
    <t>AT1G53910.1 | Symbols: RAP2.12 | related to AP2 12</t>
  </si>
  <si>
    <t>MCGGAIISDFIPPPRSRRVTSEFIWPDLKKNLKGSKKSSKNRSNFFDFDAEFEADFQGFKDDSSIDCDDDFDVGDVFADVKPFVFTSTPKPAVSAAAEGSVFGKKVTGLDGDAEKSANRKRKNQYRGIRQRPWGKWAAEIRDPREGARIWLGTFKTAEEAARAYDAAARRIRGSKAKVNFPEENMKANSQKRSVKANLQKPVAKPNPNPSPALVQNSNISFENMCFMEEKHQVSNNNNNQFGMTNSVDAGCNGYQYFSSDQGSNSFDCSEFGWSDQAPITPDISSAVINNNNSALFFEEANPAKKLKSMDFETPYNNTEWDASLDFLNEDAVTTQDNGANPMDLWSIDEIHSMIGGVF</t>
  </si>
  <si>
    <t>AT1G63030.1 | Symbols: ddf2</t>
  </si>
  <si>
    <t>MENDDITVAEMKPKKRAGRRIFKETRHPIYRGVRRRDGDKWVCEVREPIHQRRVWLGTYPTADMAARAHDVAVLALRGRSACLNFSDSAWRLPVPASTDPDTIRRTAAEAAEMFRPPEFSTGITVLPSASEFDTSDEGVAGMMMRLAEEPLMSPPRSYIDMNTSVYVDEEMCYEDLSLWSY</t>
  </si>
  <si>
    <t>AT1G64380.1</t>
  </si>
  <si>
    <t>MEESNDIFQNNFSPKISEIRASLSQIILAGGPNTLDSIFSLLTPSSVESATTSFNTHNPPPPPQLGSSVYLRQRDIIEKFHLQNRAISTPHPPLFSSTYDHHQTSELMLQAAAGSPAAAFAAALAAGRVTKKKKLYRGVRQRHWGKWVAEIRLPQNRMRVWLGTYDTAEAAAYAYDRAAYKLRGEYARLNFPNLKDPSELLGLGDSSKLIALKNAVDGKIQSICQRVRKERAKKSVKVSKNSSATADSSCLSSPEILSSSPVTTTTTAVTSEDSYWVSPMGLCNSENSSPVSVSVPSEVPATAEEEAMMGVDTDGFLLARMPSFDPELIWEVLAN</t>
  </si>
  <si>
    <t>AT1G68550.1</t>
  </si>
  <si>
    <t>MVAIRKEQSLSGVSSEIKKRAKRNTLSSLPQETQPLRKVRIIVNDPYATDDSSSDEEELKVPKPRKMKRIVREINFPSMEVSEQPSESSSQDSTKTDGKIAVSASPAVPRKKPVGVRQRKWGKWAAEIRDPIKKTRTWLGTFDTLEEAAKAYDAKKLEFDAIVAGNVSTTKRDVSSSETSQCSRSSPVVPVEQDDTSASALTCVNNPDDVSTVAPTAPTPNVPAGGNKETLFDFDFTNLQIPDFGFLAEEQQDLDFDCFLADDQFDDFGLLDDIQGFEDNGPSALPDFDFADVEDLQLADSSFGFLDQLAPINISCPLKSFAAS</t>
  </si>
  <si>
    <t>AT1G68840.1 | Symbols: RAV2, RAP2.8, TEM2, EDF2, AtRAV2 | related to ABI3/VP1 2</t>
  </si>
  <si>
    <t>MDSSCIDEISSSTSESFSATTAKKLSPPPAAALRLYRMGSGGSSVVLDPENGLETESRKLPSSKYKGVVPQPNGRWGAQIYEKHQRVWLGTFNEQEEAARSYDIAACRFRGRDAVVNFKNVLEDGDLAFLEAHSKAEIVDMLRKHTYADELEQNNKRQLFLSVDANGKRNGSSTTQNDKVLKTREVLFEKAVTPSDVGKLNRLVIPKQHAEKHFPLPSPSPAVTKGVLINFEDVNGKVWRFRYSYWNSSQSYVLTKGWSRFVKEKNLRAGDVVTFERSTGLERQLYIDWKVRSGPRENPVQVVVRLFGVDIFNVTTVKPNDVVAVCGGKRSRDVDDMFALRCSKKQAIINAL</t>
  </si>
  <si>
    <t>AT1G71130.1</t>
  </si>
  <si>
    <t>MKRIIRISFTDAEATDSSSDEDTEERGGASQTRRRGKRLVKEIVIDPSDSADKLDVCKTRFKIRIPAEFLKTAKTEKKYRGVRQRPWGKWVAEIRCGRGACKGRRDRLWLGTFNTAEEAALAYDNASIKLIGPHAPTNFGLPAENQEDKTVIGASEVARGA</t>
  </si>
  <si>
    <t>AT1G71450.1</t>
  </si>
  <si>
    <t>MAGLRNSGNSDKAQNDGKGVPSAYRGVRKRKWGKWVSEIREPGTKNRIWLGSFETPEMAATAYDVAAFHFRGREARLNFPELASSLPRPADSSSDSIRMAVHEATLCRTTEGTESAMQVDSSSSSNVAPTMVRLSPREIQAINESTLGSPTTMMHSTYDPMEFANDVEMNAWETYQSDFLWDP</t>
  </si>
  <si>
    <t>AT1G71520.1</t>
  </si>
  <si>
    <t>MDSRDTGETDQSKYKGIRRRKWGKWVSEIRVPGTRQRLWLGSFSTAEGAAVAHDVAFYCLHRPSSLDDESFNFPHLLTTSLASNISPKSIQKAASDAGMAVDAGFHGAVSGSGGCEERSSMANMEEEDKLSISVYDYLEDDLV</t>
  </si>
  <si>
    <t>AT1G72360.2 | Symbols: HRE1</t>
  </si>
  <si>
    <t>MCGGAVISDYIAPEKIARSSGKSSWRSNGVFDCSIYDFDGNFDELESDEPFVFSSTHKHHASGSASDGKKKQSSRYKGIRRRPWGRWAAEIRDPIKGVRVWLGTFNTAEEAARAYDLEAKRIRGAKAKLNFPNESSGKRKAKAKTVQQVEENHEADLDVAVVSSAPSSSCLDFLWEENNPDTLLIDTQWLEDIIMGDANKKHEPNDSEEANNVDASLLSEELLAFENQTEYFSQMPFTEGNCDSSTSLSSLFDGGNDMGLWS</t>
  </si>
  <si>
    <t>AT1G72570.1</t>
  </si>
  <si>
    <t>MKKWLGFSLTPPLRICNSEEEELRHDGSDVWRYDINFDHHHHDEDVPKVEDLLSNSHQTEYPINHNQTNVNCTTVVNRLNPPGYLLHDQTVVTPHYPNLDPNLSNDYGGFERVGSVSVFKSWLEQGTPAFPLSSHYVTEEAGTSNNISHFSNEETGYNTNGSMLSLALSHGACSDLINESNVSARVEEPVKVDEKRKRLVVKPQVKESVPRKSVDSYGQRTSQYRGVTRHRWTGRYEAHLWDNSCKKEGQTRRGRQVYLGGYDEEEKAARAYDLAALKYWGPTTHLNFPLSNYEKEIEELNNMNRQEFVAMLRRNSSGFSRGASVYRGVTRHHQHGRWQARIGRVAGNKDLYLGTFSTQEEAAEAYDIAAIKFRGLNAVTNFDINRYDVKRICSSSTIVDSDQAKHSPTSSGAGH</t>
  </si>
  <si>
    <t>AT1G74930.1 | Symbols: ORA47</t>
  </si>
  <si>
    <t>MVKQAMKEEEKKRNTAMQSKYKGVRKRKWGKWVSEIRLPHSRERIWLGSYDTPEKAARAFDAAQFCLRGGDANFNFPNNPPSISVEKSLTPPEIQEAAARFANTFQDIVKGEEESGLVPGSEIRPESPSTSASVATSTVDYDFSFLDLLPMNFGFDSFSDDFSGFSGGDRFTEILPIEDYGGESLLDESLILWDF</t>
  </si>
  <si>
    <t>AT1G75490.1</t>
  </si>
  <si>
    <t>MSSIEPKVMMVGANKKQRTVQASSRKGCMRGKGGPDNASCTYKGVRQRTWGKWVAEIREPNRGARLWLGTFDTSREAALAYDSAARKLYGPEAHLNLPESLRSYPKTASSPASQTTPSSNTGGKSSSDSESPCSSNEMSSCGRVTEEISWEHINVDLPVMDDSSIWEEATMSLGFPWVHEGDNDISRFDTCISGGYSNWDSFHSPL</t>
  </si>
  <si>
    <t>AT1G77200.1</t>
  </si>
  <si>
    <t>MTESSIISVKQSSPVPEEEDHHHHQQDSHRTNTKKRVRSDPGYRGVRMRTWGKWVSEIREPRKKSRIWLGTFSTPEMAARAHDAAALTIKGTSAVLNFPELATYLPRPASSSPRDVQAAAAVAAAMDFSPSSSSLVVSDPTTVIAPAETQLSSSSYSTCTSSSLSPSSEEAASTAEELSEIVELPSLETSYDESLSEFVYVDSAYPPSSPWYINNCYSFYYHSDENGISMAEPFDSSNFGPLFP</t>
  </si>
  <si>
    <t>AT1G77640.1</t>
  </si>
  <si>
    <t>MVKQELKIQVTTSSSSLSHSSSSSSSSTSALRHQSCKNKIKKYKGVRMRSWGSWVTEIRAPNQKTRIWLGSYSTAEAAARAYDAALLCLKGPKANLNFPNITTTSPFLMNIDEKTLLSPKSIQKVAAQAANSSSDHFTPPSDENDHDHDDGLDHHPSASSSAASSPPDDDHHNDDDGDLVSLMESFVDYNEHVSLMDPSLYEFGHNEIFFTNGDPFDYSPQLHSSEATMDDFYDDVDIPLWSFS</t>
  </si>
  <si>
    <t>AT1G78080.1 | Symbols: RAP2.4 | related to AP2 4</t>
  </si>
  <si>
    <t>MAAAMNLYTCSRSFQDSGGELMDALVPFIKSVSDSPSSSSAASASAFLHPSAFSLPPLPGYYPDSTFLTQPFSYGSDLQQTGSLIGLNNLSSSQIHQIQSQIHHPLPPTHHNNNNSFSNLLSPKPLLMKQSGVAGSCFAYGSGVPSKPTKLYRGVRQRHWGKWVAEIRLPRNRTRLWLGTFDTAEEAALAYDKAAYKLRGDFARLNFPNLRHNGSHIGGDFGEYKPLHSSVDAKLEAICKSMAETQKQDKSTKSSKKREKKVSSPDLSEKVKAEENSVSIGGSPPVTEFEESTAGSSPLSDLTFADPEEPPQWNETFSLEKYPSYEIDWDSILA</t>
  </si>
  <si>
    <t>AT1G79700.2</t>
  </si>
  <si>
    <t>MAKVSGRSKKTIVDDEISDKTASASESASIALTSKRKRKSPPRNAPLQRSSPYRGVTRHRWTGRYEAHLWDKNSWNDTQTKKGRQVYLGAYDEEEAAARAYDLAALKYWGRDTLLNFPLPSYDEDVKEMEGQSKEEYIGSLRRKSSGFSRGVSKYRGVARHHHNGRWEARIGRVFGNKYLYLGTYATQEEAAIAYDIAAIEYRGLNAVTNFDVSRYLNPNAAADKADSDSKPIRSPSREPESSDDNKSPKSEEVIEPSTSPEVIPTRRSFPDDIQTYFGCQDSGKLATEEDVIFDCFNSYINPGFYNEFDYGP</t>
  </si>
  <si>
    <t>AT1G80580.1</t>
  </si>
  <si>
    <t>MENSYTVDGHRLQYSVPLSSMHETSQNSETYGLSKESPLVCMPLFETNTTSFDISSLFSFNPKPEPENTHRVMDDSIAAVVGENVLFGDKNKVSDHLTKEGGVKRGRKMPQKTGGFMGVRKRPWGRWSAEIRDRIGRCRHWLGTFDTAEEAARAYDAAARRLRGTKAKTNFVIPPLFPKEIAQAQEDNRMRQKQKKKKKKKVSVRKCVKVTSVAQLFDDANFINSSSIKGNVISSIDNLEKMGLELDLSLGLLSRK</t>
  </si>
  <si>
    <t>AT2G20350.1</t>
  </si>
  <si>
    <t>MENSENVPSYDQNINFTPNLTRDQEHVIMVSALQQVISNVGGDTNSNAWEADLPPLNAGPCPLCSVTGCYGCVFPRHEAIIKKEKKHKGVRKKPSGKWAAEIWDPSLKVRRWLGTFPTAEMAAKAYNDAAAEFVGRRSARRGTKNGEEASTKKTTEKN</t>
  </si>
  <si>
    <t>AT2G20880.1</t>
  </si>
  <si>
    <t>MATAKNKGKSIRVLGTSEAEKKDEMELEEEFQFSSGKYKDSGPGSDMWLGDASSTSPRSLRKTRTFDRHNPYLVSSYATPQPPTTTTCSVSFPFYLPPAIQNQQRFLHPNDPSGQRQQQMISFDPQQQVQPYVAQQQQQQQHLLQYWRDILKLSPSGRMMMMNMLRQESDLPLTRPPVQPFSATKLYRGVRQRHWGKWVAEIRKPRNRTRLWLGTFDTAEEAAMAYDREAFKLRGETARLNFPELFLNKQEPTPVHQKQCETGTTSEDSSRRGEDDSSTALAVGGVSEETGWAEAWFNAIPEEWGPGSPLWDDYHFPISNHKDDLDATQNSSSDTI</t>
  </si>
  <si>
    <t>AT2G22200.1</t>
  </si>
  <si>
    <t>METASLSFPVPNTSFGVNKSMPLGLNQLTPYQIHQIQNQLNHRRSTISNLSPNRIRMKNLTPSTSKTKNLYRGVRQRHWGKWVAEIRLPKNRTRLWLGTFETAEKAALAYDQAAFQLRGDIAKLNFPNLIHEDMNPLPSSVDTKLQAICKSLRKTEEICSVSDQTKEYSVYSVSDKTELFLPKAELFLPKREHLETNELSNESPRSDETSLLDESQAEYSSSDKTFLDFSDTEFEEIGSFGLRKFPSVEIDWDAISKLANS</t>
  </si>
  <si>
    <t>AT2G23340.1 | Symbols: DEAR3 | DREB and EAR motif protein 3</t>
  </si>
  <si>
    <t>METEAAVTATVTAATMGIGTRKRDLKPYKGIRMRKWGKWVAEIREPNKRSRIWLGSYATPEAAARAYDTAVFYLRGPSARLNFPELLAGLTVSNGGGRGGDLSAAYIRRKAAEVGAQVDALGATVVVNTGGENRGDYEKIENCRKSGNGSLERVDLNKLPDPENSDGDDDECVKRR</t>
  </si>
  <si>
    <t>AT2G25820.1</t>
  </si>
  <si>
    <t>MVDSHGSDTECSSKKKKEKTKEKGVYRGARMRSWGKWVSEIREPRKKSRIWLGTFPTAEMAARAHDVAALSIKGSSAILNFPELADFLPRPVSLSQQDIQAAAAEAALMDFKTVPFHLQDDSTPLQTRCDTEKIEKWSSSSSSASSSSSSSSSSSSSMLSGELGDIVELPSLENNVKYDCALYDSLEGLVSMPPWLDATENDFRYGDDSVLLDPCLKESFLWNYE</t>
  </si>
  <si>
    <t>AT2G28550.3 | Symbols: RAP2.7 | related to AP2.7</t>
  </si>
  <si>
    <t>MLDLNLNADSPESTQYGGDSYLDRQTSDNSAGNRVEESGTSTSSVINADGDEDSCSTRAFTLSFDILKVGSSSGGDESPAASASVTKEFFPVSGDCGHLRDVEGSSSSRNWIDLSFDRIGDGETKLVTPVPTPAPVPAQVKKSRRGPRSRSSQYRGVTFYRRTGRWESHIWDCGKQVYLGGFDTAHAAARAYDRAAIKFRGVDADINFTLGDYEEDMKQVQNLSKEEFVHILRRQSTGFSRGSSKYRGVTLHKCGRWEARMGQFLGKKYIYLGLFDSEVEAARAYDKAAINTNGREAVTNFEMSSYQNEINSESNNSEIDLNLGISLSTGNAPKQNGRLFHFPSNTYETQRGVSLRIDNEYMGKPVNTPLPYGSSDHRLYWNGACPSYNNPAEGRATEKRSEAEGMMSNWGWQRPGQTSAVRPQPPGPQPPPLFSVAAASSGFSHFRPQPPNDNATRGYFYPHP</t>
  </si>
  <si>
    <t>AT2G31230.1 | Symbols: ATERF15, ERF15</t>
  </si>
  <si>
    <t>MEYSQSSMYSSPSSWSSSQESLLWNESCFLDQSSEPQAFFCPNYDYSDDFFSFESPEMMIKEEIQNGDVSNSEEEEKVGIDEERSYRGVRKRPWGKFAAEIRDSTRNGIRVWLGTFDKAEEAALAYDQAAFATKGSLATLNFPVEVVRESLKKMENVNLHDGGSPVMALKRKHSLRNRPRGKKRSSSSSSSSSNSSSCSSSSSTSSTSRSSSKQSVVKQESGTLVVFEDLGAEYLEQLLMSSC</t>
  </si>
  <si>
    <t>AT2G33710.2</t>
  </si>
  <si>
    <t>MHSGKRPLSPESMAGNREEKKELCCCSTLSESDVSDFVSELTGQPIPSSIDDQSSSLTLQEKSNSRQRNYRGVRQRPWGKWAAEIRDPNKAARVWLGTFDTAEEAALAYDKAAFEFRGHKAKLNFPEHIRVNPTQLYPSPATSHDRIIVTPPSPPPPIAPDILLDQYGHFQSRSSDSSANLSMNMLSSSSSSLNHQGLRPNLEDGENVMTTISTEDDRRRQQHASPDRPIK</t>
  </si>
  <si>
    <t>AT2G35700.1 | Symbols: ATERF38, ERF38</t>
  </si>
  <si>
    <t>MERDDCRRFQDSPAQTTERRVKYKPKKKRAKDDDDEKVVSKHPNFRGVRMRQWGKWVSEIREPKKKSRIWLGTFSTAEMAARAHDVAALAIKGGSAHLNFPELAYHLPRPASADPKDIQAAAAAAAAAVAIDMDVETSSPSPSPTVTETSSPAMIALSDDAFSDLPDLLLNVNHNIDGFWDSFPYEEPFLSQSY</t>
  </si>
  <si>
    <t>AT2G36450.1 | Symbols: HRD</t>
  </si>
  <si>
    <t>MQGTSKDNGGRHPLYRGVRQRKNSNKWVSEIREPRKPNRIWLGTFSTPEMAAIAYDVAALALKGSQAELNFPNSVSSLPAPTSMSPADIQAAAASAAAAFGAARDAIVMANNNSQTSGVACMNSSYDNTNMNGFMDEDLVFDMPNVLMNMAEGMLLSPPRPTVFDAAYDADGFPGGDDYLWNFP</t>
  </si>
  <si>
    <t>AT2G38340.1 | Symbols: DREB19</t>
  </si>
  <si>
    <t>MEKEDNGSKQSSSASVVSSRRRRRVVEPVEATLQRWEEEGLARARRVQAKGSKKGCMRGKGGPENPVCRFRGVRQRVWGKWVAEIREPVSHRGANSSRSKRLWLGTFATAAEAALAYDRAASVMYGPYARLNFPEDLGGGRKKDEEAESSGGYWLETNKAGNGVIETEGGKDYVVYNEDAIELGHDKTQNPMTDNEIVNPAVKSEEGYSYDRFKLDNGLLYNEPQSSSYHQGGGFDSYFEYFRF</t>
  </si>
  <si>
    <t>AT2G39250.1 | Symbols: SNZ</t>
  </si>
  <si>
    <t>MLDLNLGILSTHNEDEDCKVPTSIFIQEEDSINPSNDNLSLITFGILKRNVEILPPPPPPPPPPPPSENELSGPGNEWLDLSSMQRNKQETLVMKKKSRRGPRSRSSHYRGVTFYRRTGRWESHIWDCGKQVYLGGFDTAYTAARAYDRAAIRFRGLQADINFIVDDYKQDIEKMKNLSKEEFVQSLRRASASLARGGSKYKNTHMRNDHIHLFQNRGLNAAAAKCNEIRKMEGDIKLGAHSKGNEHNDLELSLGISSSSKVRILEPADYYMGLNRSVTSLHGKPLPGYLPITEIKPLKTVVASSGFPFITMINPSSLSLSCFDP</t>
  </si>
  <si>
    <t>AT2G40220.1 | Symbols: ABI4, SUN6, SIS5, ISI3, GIN6, SAN5, ATABI4</t>
  </si>
  <si>
    <t>MDPLASQHQHNHLEDNNQTLTHNNPQSDSTTDSSTSSAQRKRKGKGGPDNSKFRYRGVRQRSWGKWVAEIREPRKRTRKWLGTFATAEDAARAYDRAAVYLYGSRAQLNLTPSSPSSVSSSSSSVSAASSPSTSSSSTQTLRPLLPRPAAATVGGGANFGPYGIPFNNNIFLNGGTSMLCPSYGFFPQQQQQQNQMVQMGQFQHQQYQNLHSNTNNNKISDIELTDVPVTNSTSFHHEVALGQEQGGSGCNNNSSMEDLNSLAGSVGSSLSITHPPPLVDPVCSMGLDPGYMVGDGSSTIWPFGGEEEYSHNWGSIWDFIDPILGEFY</t>
  </si>
  <si>
    <t>AT2G40340.1 | Symbols: DREB2C, AtERF48</t>
  </si>
  <si>
    <t>MPSEIVDRKRKSRGTRDVAEILRQWREYNEQIEAESCIDGGGPKSIRKPPPKGSRKGCMKGKGGPENGICDYRGVRQRRWGKWVAEIREPDGGARLWLGTFSSSYEAALAYDEAAKAIYGQSARLNLPEITNRSSSTAATATVSGSVTAFSDESEVCAREDTNASSGFGQVKLEDCSDEYVLLDSSQCIKEELKGKEEVREEHNLAVGFGIGQDSKRETLDAWLMGNGNEQEPLEFGVDETFDINELLGILNDNNVSGQETMQYQVDRHPNFSYQTQFPNSNLLGSLNPMEIAQPGVDYGCPYVQPSDMENYGIDLDHRRFNDLDIQDLDFGGDKDVHGST</t>
  </si>
  <si>
    <t>AT2G40350.1</t>
  </si>
  <si>
    <t>MPRKRKSRGTRDVAEILRKWREYNEQTEADSCIDGGGSKPIRKAPPKRSRKGCMKGKGGPENGICDYTGVRQRTWGKWVAEIREPGRGAKLWLGTFSSSYEAALAYDEASKAIYGQSARLNLPLLPLCQARLLHFLMNLKFVHVRIQMQDLVLVRSD</t>
  </si>
  <si>
    <t>AT2G41710.3</t>
  </si>
  <si>
    <t>MASVSSSDQGPKTEAGCSGGGGGESSETVAASDQMLLYRGFKKAKKERGCTAKERISKMPPCTAGKRSSIYRGVTRFGCELGVVLSVLEYGMFGLVDMHFVSRLKLEEMSRHRWTGRYEAHLWDKSTWNQNQNKKGKQVYLGAYDDEEAAARAYDLAALKYWGPGTLINFPVTDYTRDLEEMQNLSREEYLASLRRKSSGFSRGIAKYRGLQSRWDASASRMPGPEYFSNIHYGAGDDRGTEGDFLGSFCLERKIDLTGYIKWWGANKNRQPESSSKASEDANVEDAGTELKTLEHTSHATEPYKAPNLGVLCGTQRKEKEISSPSSSSALSILSQSPAFKSLEEKVLKIQESCNNENDENANRNIINMEKNNGKAIEKPVVSHGVALGGAAALSLQKSMYPLTSLLTAPLLTNYNTLDPLADPILWTPFLPSGSSLTSEVTKTETSCSTYSYLPQEK</t>
  </si>
  <si>
    <t>AT2G44840.1 | Symbols: ATERF13, EREBP, ERF13</t>
  </si>
  <si>
    <t>MSSSDSVNNGVNSRMYFRNPSFSNVILNDNWSDLPLSVDDSQDMAIYNTLRDAVSSGWTPSVPPVTSPAEENKPPATKASGSHAPRQKGMQYRGVRRRPWGKFAAEIRDPKKNGARVWLGTYETPEDAAVAYDRAAFQLRGSKAKLNFPHLIGSCKYEPVRIRPRRRSPEPSVSDQLTSEQKRESHVDDGESSLVVPELDFTVDQFYFDGSLLMDQSECSYSDNRI</t>
  </si>
  <si>
    <t>AT2G44940.1</t>
  </si>
  <si>
    <t>MARQINIESSVSQVTFISSAIPAVSSSSSITASASLSSSPTTSSSSSSSTNSNFIEEDNSKRKASRRSLSSLVSVEDDDDQNGGGGKRRKTNGGDKHPTYRGVRMRSWGKWVSEIREPRKKSRIWLGTYPTAEMAARAHDVAALAIKGTTAYLNFPKLAGELPRPVTNSPKDIQAAASLAAVNWQDSVNDVSNSEVAEIVEAEPSRAVVAQLFSSDTSTTTTTQSQEYSEASCASTSACTDKDSEEEKLFDLPDLFTDENEMMIRNDAFCYYSSTWQLCGADAGFRLEEPFFLSE</t>
  </si>
  <si>
    <t>AT2G46310.1 | Symbols: CRF5 | cytokinin response factor 5</t>
  </si>
  <si>
    <t>MKSRVRKSKYTVHRKITSTPFDGFPKIVKIIVTDPCATDSSSDEENDNKSVAPRVKRYVDEIRFCDEDDEPKPARKAKKKSPAAAAENGGDLVKSVVKYRGVRQRPWGKFAAEIRDPSSRTRLWLGTFATAEEAAIGYDRAAIRIKGHNAQTNFLTPPPSPTTEVLPETPVIDLETVSGCDSARESQISLCSPTSVLRFSHNDETEYRTEPTEEQNPFFLPDLFRSGDYFWDSEITPDPLFLDEFHQSLLPNINNNNTVCDKDTNLSDSFPLGVIGDFSSWDVDEFFQDHLLDK</t>
  </si>
  <si>
    <t>AT2G47520.1 | Symbols: HRE2</t>
  </si>
  <si>
    <t>MCGGAIISDFIWSKSESEPSQLGSVSSRKKRKPVSVSEERDGKRERKNLYRGIRQRPWGKWAAEIRDPSKGVRVWLGTFKTADEAARAYDVAAIKIRGRKAKLNFPNTQVEEEADTKPGGNQNELISENQVESLSEDLMALEDYMRFYQIPVADDQSATDIGNLWSYQDSN</t>
  </si>
  <si>
    <t>AT3G11020.1 | Symbols: DREB2B, DREB2</t>
  </si>
  <si>
    <t>MAVYEQTGTEQPKKRKSRARAGGLTVADRLKKWKEYNEIVEASAVKEGEKPKRKVPAKGSKKGCMKGKGGPDNSHCSFRGVRQRIWGKWVAEIREPKIGTRLWLGTFPTAEKAASAYDEAATAMYGSLARLNFPQSVGSEFTSTSSQSEVCTVENKAVVCGDVCVKHEDTDCESNPFSQILDVREESCGTRPDSCTVGHQDMNSSLNYDLLLEFEQQYWGQVLQEKEKPKQEEEEIQQQQQEQQQQQLQPDLLTVADYGWPWSNDIVNDQTSWDPNECFDINELLGDLNEPGPHQSQDQNHVNSGSYDLHPLHLEPHDGHEFNGLSSLDI</t>
  </si>
  <si>
    <t>AT3G14230.1 | Symbols: RAP2.2 | related to AP2 2</t>
  </si>
  <si>
    <t>MCGGAIISDFIPPPRSLRVTNEFIWPDLKNKVKASKKRSNKRSDFFDLDDDFEADFQGFKDDSAFDCEDDDDVFVNVKPFVFTATTKPVASAFVSTGIYLVGSAYAKKTVESAEQAEKSSKRKRKNQYRGIRQRPWGKWAAEIRDPRKGSREWLGTFDTAEEAARAYDAAARRIRGTKAKVNFPEEKNPSVVSQKRPSAKTNNLQKSVAKPNKSVTLVQQPTHLSQQYCNNSFDNSFGDMSFMEEKPQMYNNQFGLTNSFDAGGNNGYQYFSSDQGSNSFDCSEFGWSDHGPKTPEISSMLVNNNEASFVEETNAAKKLKPNSDESDDLMAYLDNALWDTPLEVEAMLGADAGAVTQEEENPVELWSLDEINFMLEGDF</t>
  </si>
  <si>
    <t>AT3G15210.1 | Symbols: ATERF-4, ERF4, RAP2.5, ATERF4</t>
  </si>
  <si>
    <t>MAKMGLKPDPATTNQTHNNAKEIRYRGVRKRPWGRYAAEIRDPGKKTRVWLGTFDTAEEAARAYDTAARDFRGAKAKTNFPTFLELSDQKVPTGFARSPSQSSTLDCASPPTLVVPSATAGNVPPQLELSLGGGGGGSCYQIPMSRPVYFLDLMGIGNVGRGQPPPVTSAFRSPVVHVATKMACGAQSDSDSSSVVDFEGGMEKRSQLLDLDLNLPPPSEQA</t>
  </si>
  <si>
    <t>AT3G16280.1</t>
  </si>
  <si>
    <t>MTSLNSSASPTSSSSDQSDATTTTSTHLSEEEAPPRNNNTRKRRRDSSSASSSSSMQHPVYRGVRMRSWGKWVSEIRQPRKKTRIWLGTFVTADMAARAHDVAALTIKGSSAVLNFPELASLFPRPASSSPHDIQTAAAEAAAMVVEEKLLEKDEAPEAPPSSESSYVAAESEDEERLEKIVELPNIEEGSYDESVTSRADLAYSEPFDCWVYPPVMDFYEEISEFNFVELWSFNH</t>
  </si>
  <si>
    <t>AT3G16770.1 | Symbols: RAP2.3, ATEBP, ERF72, EBP</t>
  </si>
  <si>
    <t>MCGGAIISDYAPLVTKAKGRKLTAEELWSELDASAADDFWGFYSTSKLHPTNQVNVKEEAVKKEQATEPGKRRKRKNVYRGIRKRPWGKWAAEIRDPRKGVRVWLGTFNTAEEAAMAYDVAAKQIRGDKAKLNFPDLHHPPPPNYTPPPSSPRSTDQPPAKKVCVVSQSESELSQPSFPVECIGFGNGDEFQNLSYGFEPDYDLKQQISSLESFLELDGNTAEQPSQLDESVSEVDMWMLDDVIASYE</t>
  </si>
  <si>
    <t>AT3G20310.1 | Symbols: ATERF-7, ATERF7, ERF7</t>
  </si>
  <si>
    <t>MRKGRGSSVVGPALPVTAGGSVKEPRYRGVRKRPWGRFAAEIRDPLKKSRVWLGTFDSAVDAARAYDTAARNLRGPKAKTNFPIDCSPSSPLQPLTYLHNQNLCSPPVIQNQIDPFMDHRLYGGGNFQEQQQQQIISRPASSSMSSTVKSCSGPRPMEAAAASSSVAKPLHAIKRYPRTPPVAPEDCHSDCDSSSSVIDDGDDIASSSSRRKTPFQFDLNFPPLDGVDLFAGGIDDLHCTDLRL</t>
  </si>
  <si>
    <t>AT3G20840.1 | Symbols: PLT1</t>
  </si>
  <si>
    <t>MNSNNWLGFPLSPNNSSLPPHEYNLGLVSDHMDNPFQTQEWNMINPHGGGGDEGGEVPKVADFLGVSKPDENQSNHLVAYNDSDYYFHTNSLMPSVQSNDVVVAACDSNTPNNSSYHELQESAHNLQSLTLSMGTTAGNNVVDKASPSETTGDNASGGALAVVETATPRRALDTFGQRTSIYRGVTRHRWTGRYEAHLWDNSCRREGQSRKGRQVYLGGYDKEDKAARSYDLAALKYWGPSTTTNFPITNYEKEVEEMKHMTRQEFVAAIRRKSSGFSRGASMYRGVTRHHQHGRWQARIGRVAGNKDLYLGTFSTEEEAAEAYDIAAIKFRGLNAVTNFEINRYDVKAILESSTLPIGGGAAKRLKEAQALESSRKREAEMIALGSSFQYGGGSSTGSGSTSSRLQLQPYPLSIQQPLEPFLSLQNNDISHYNNNNAHDSSSFNHHSYIQTQLHLHQQTNNYLQQQSSQNSQQLYNAYLHSNPALLHGLVSTSIVDNNNNNGGSSGSYNTAAFLGNHGIGIGSSSTVGSTEEFPTVKTDYDMPSSDGTGGYSGWTSESVQGSNPGGVFTMWNE</t>
  </si>
  <si>
    <t>AT3G23220.1</t>
  </si>
  <si>
    <t>MERIESYNTNEMKYRGVRKRPWGKYAAEIRDSARHGARVWLGTFNTAEDAARAYDRAAFGMRGQRAILNFPHEYQMMKDGPNGSHENAVASSSSGYRGGGGGDDGREVIEFEYLDDSLLEELLDYGERSNQDNCNDANR</t>
  </si>
  <si>
    <t>AT3G23230.1</t>
  </si>
  <si>
    <t>MESSNRSSNNQSQDDKQARFRGVRRRPWGKFAAEIRDPSRNGARLWLGTFETAEEAARAYDRAAFNLRGHLAILNFPNEYYPRMDDYSLRPPYASSSSSSSSGSTSTNVSRQNQREVFEFEYLDDKVLEELLDSEERKR</t>
  </si>
  <si>
    <t>AT3G23240.1 | Symbols: ERF1, ATERF1</t>
  </si>
  <si>
    <t>MDPFLIQSPFSGFSPEYSIGSSPDSFSSSSSNNYSLPFNENDSEEMFLYGLIEQSTQQTYIDSDSQDLPIKSVSSRKSEKSYRGVRRRPWGKFAAEIRDSTRNGIRVWLGTFESAEEAALAYDQAAFSMRGSSAILNFSAERVQESLSEIKYTYEDGCSPVVALKRKHSMRRRMTNKKTKDSDFDHRSVKLDNVVVFEDLGEQYLEELLGSSENSGTW</t>
  </si>
  <si>
    <t>AT3G25730.1 | Symbols: EDF3</t>
  </si>
  <si>
    <t>MDAMSSVDESSTTTDSIPARKSSSPASLLYRMGSGTSVVLDSENGVEVEVEAESRKLPSSRFKGVVPQPNGRWGAQIYEKHQRVWLGTFNEEDEAARAYDVAAHRFRGRDAVTNFKDTTFEEEVEFLNAHSKSEIVDMLRKHTYKEELDQRKRNRDGNGKETTAFALASMVVMTGFKTAELLFEKTVTPSDVGKLNRLVIPKHQAEKHFPLPLGNNNVSVKGMLLNFEDVNGKVWRFRYSYWNSSQSYVLTKGWSRFVKEKRLCAGDLISFKRSNDQDQKFFIGWKSKSGLDLETGRVMRLFGVDISLNAVVVVKETTEVLMSSLRCKKQRVL</t>
  </si>
  <si>
    <t>AT3G25890.1</t>
  </si>
  <si>
    <t>MAERKKRSSIQTNKPNKKPMKKKPFQLNHLPGLSEDLKTMRKLRFVVNDPYATDYSSSEEEERSQRRKRYVCEIDLPFAQAATQAESESSYCQESNNNGVSKTKISACSKKVLRSKASPVVGRSSTTVSKPVGVRQRKWGKWAAEIRHPITKVRTWLGTYETLEQAADAYATKKLEFDALAAATSAASSVLSNESGSMISASGSSIDLDKKLVDSTLDQQAGESKKASFDFDFADLQIPEMGCFIDDSFIPNACELDFLLTEENNNQMLDDYCGIDDLDIIGLECDGPSELPDYDFSDVEIDLGLIGTTIDKYAFVDHIATTTPTPLNIACP</t>
  </si>
  <si>
    <t>AT3G50260.1 | Symbols: CEJ1, ATERF#011, DEAR1 | cooperatively regulated by ethylene and jasmonate 1</t>
  </si>
  <si>
    <t>MDAGVAVKADVAVKMKRERPFKGIRMRKWGKWVAEIREPNKRSRLWLGSYSTPEAAARAYDTAVFYLRGPTATLNFPELLPCTSAEDMSAATIRKKATEVGAQVDAIGATVVQNNKRRRVFSQKRDFGGGLLELVDLNKLPDPENLDDDLVGK</t>
  </si>
  <si>
    <t>AT3G54320.1 | Symbols: WRI1, WRI, ASML1, ATWRI1</t>
  </si>
  <si>
    <t>MKKRLTTSTCSSSPSSSVSSSTTTSSPIQSEAPRPKRAKRAKKSSPSGDKSHNPTSPASTRRSSIYRGVTRHRWTGRFEAHLWDKSSWNSIQNKKGKQVYLGAYDSEEAAAHTYDLAALKYWGPDTILNFPAETYTKELEEMQRVTKEEYLASLRRQSSGFSRGVSKYRGVARHHHNGRWEARIGRVFGNKYLYLGTYNTQEEAAAAYDMAAIEYRGANAVTNFDISNYIDRLKKKGVFPFPVNQANHQEGILVEAKQEVETREAKEEPREEVKQQYVEEPPQEEEEKEEEKAEQQEAEIVGYSEEAAVVNCCIDSSTIMEMDRCGDNNELAWNFCMMDTGFSPFLTDQNLANENPIEYPELFNELAFEDNIDFMFDDGKHECLNLENLDCCVVGRESPPSSSSPLSCLSTDSASSTTTTTTSVSCNYLFQGLFVGSE</t>
  </si>
  <si>
    <t>AT3G54990.1 | Symbols: SMZ</t>
  </si>
  <si>
    <t>MLDLNLKIFSSYNEDQDRKVPLMISTTGEEESNSSSSSTTDSAARDAFIAFGILKRDDDLVPPPPPPPHKETGDLFPVVADARRNIEFSVEDSHWLNLSSLQRNTQKMVKKSRRGPRSRSSQYRGVTFYRRTGRWESHIWDCGKQVYLGGFDTAYAAARAYDRAAIKFRGLDADINFVVDDYRHDIDKMKNLNKVEFVQTLRRESASFGRGSSKYKGLALQKCTQFKTHDQIHLFQNRGWDAAAIKYNELGKGEGAMKFGAHIKGNGHNDLELSLGISSSSESIKLTTGDYYKGINRSTMGLYGKQSSIFLPMATMKPLKTVAASSGFPFISMTSSSSSMSNCFDP</t>
  </si>
  <si>
    <t>AT3G57600.1</t>
  </si>
  <si>
    <t>MEKSSSMKQWKKGPARGKGGPQNALCQYRGVRQRTWGKWVAEIREPKKRARLWLGSFATAEEAAMAYDEAALKLYGHDAYLNLPHLQRNTRPSLSNSQRFKWVPSRKFISMFPSCGMLNVNAQPSVHIIQQRLEELKKTGLLSQSYSSSSSSTESKTNTSFLDEKTSKGETDNMFEGGDQKKPEIDLTEFLQQLGILKDENEAEPSEVAECHSPPPWNEQEETGSPFRTENFSWDTLIEMPRSETTTMQFDSSNFGSYDFEDDVSFPSIWDYYGSLD</t>
  </si>
  <si>
    <t>AT3G60490.1</t>
  </si>
  <si>
    <t>MGKQINIESSATHHQDNIVSVITATISSSSVVTSSSDSWSTSKRSLVQDNDSGGKRRKSNVSDDNKNPTSYRGVRMRSWGKWVSEIREPRKKSRIWLGTYPTAEMAARAHDVAALAIKGNSGFLNFPELSGLLPRPVSCSPKDIQAAATKAAEATTWHKPVIDKKLADELSHSELLSTAQSSTSSSFVFSSDTSETSSTDKESNEETVFDLPDLFTDGLMNPNDAFCLCNGTFTWQLYGEEDVGFRFEEPFNWQND</t>
  </si>
  <si>
    <t>AT3G61630.1 | Symbols: CRF6 | cytokinin response factor 6</t>
  </si>
  <si>
    <t>MERRTRRVKFTENRTVTNVAATPSNGSPRLVRITVTDPFATDSSSDDDDNNNVTVVPRVKRYVKEIRFCQGESSSSTAARKGKHKEEESVVVEDDVSTSVKPKKYRGVRQRPWGKFAAEIRDPSSRTRIWLGTFVTAEEAAIAYDRAAIHLKGPKALTNFLTPPTPTPVIDLQTVSACDYGRDSRQSLHSPTSVLRFNVNEETEHEIEAIELSPERKSTVIKEEEESSAGLVFPDPYLLPDLSLAGECFWDTEIAPDLLFLDEETKIQSTLLPNTEVSKQGENETEDFEFGLIDDFESSPWDVDHFFDHHHHSFD</t>
  </si>
  <si>
    <t>AT4G06746.1 | Symbols: RAP2.9, DEAR5 | related to AP2 9</t>
  </si>
  <si>
    <t>MVIQYKRKQEFPMVKEGMVMTEKPKRNLISSNEKRYKGIRMRKWGKWVAEIREPNKRSRIWLGSYKTAVAAARAYDTAVFYLRGPSARLNFPEEVFKDGNGGEGLGGDMSPTLIRKKAAEVGARVDAELRLENRMVENLDMNKLPEAYGL</t>
  </si>
  <si>
    <t>AT4G11140.1 | Symbols: CRF1 | cytokinin response factor 1</t>
  </si>
  <si>
    <t>METEKKVSLPRILRISVTDPYATDSSSDEEEEVDFDALSTKRRRVKKYVKEVVLDSVVSDKEKPMKKKRKKRVVTVPVVVTTATRKFRGVRQRPWGKWAAEIRDPSRRVRVWLGTFDTAEEAAIVYDNAAIQLRGPNAELNFPPPPVTENVEEASTEVKGVSDFIIGGGECLRSPVSVLESPFSGESTAVKEEFVGVSTAEIVVKKEPSFNGSDFSAPLFSDDDVFGFSTSMSESFGGDLFGDNLFADMSFGSGFGFGSGSGFSSWHVEDHFQDIGDLFGSDPVLTV</t>
  </si>
  <si>
    <t>AT4G13040.3</t>
  </si>
  <si>
    <t>MRIHEKGGGGRRKVKHSEVDMVSLRRRRLLGLCCGPNGYVTPLPFLTAEEMITGIPNPNARAAYNPGPAETVTTVIVEKKAIEERSRRTRSKHMHFRSDYSDISPVNSDSISPKYQPPKRRKQHRRKRVHNQEPCLMRGVYYKNMKWQAAIKVEKKQIHLGTFSSQEEAARLYDRAAFMCGREPNFELSEEVIRELKQQSWEEFLNCTRRTITNKKPKSRIEHEDTKINASMPHQPEEEEQDSDKM</t>
  </si>
  <si>
    <t>AT4G13620.1</t>
  </si>
  <si>
    <t>MITPIHTQHSLILVYINIYSPPILSKLRTGFILWTNTQKTNKKRNMEDQFPKIETSFMHDKLLSSGIYGFLSSSTPPQLLGVPIFLEGMKSPLLPASSTPSYFVSPHDHELTSSIHPSPVASVPWNFLESFPQSQHPDHHPSKPPNLTLFLKEPKLLELSQSESNMSPYHKYIPNSFYQSDQNRNEWVEINKTLTNYPSKGFGNYWLSTTKTQPMKSKTRKVVQTTTPTKLYRGVRQRHWGKWVAEIRLPRNRTRVWLGTFETAEQAAMAYDTAAYILRGEFAHLNFPDLKHQLKSGSLRCMIASLLESKIQQISSSQVSNSPSPPPPKVGTPEQKNHHMKMESGEDVMMKKQKSHKEVMEGDGVQLSRMPSLDMDLIWDALSFPHSS</t>
  </si>
  <si>
    <t>AT4G16750.1</t>
  </si>
  <si>
    <t>MQDSSSHESQRNLRSPVPEKTGKSSKTKNEQKGVSKQPNFRGVRMRQWGKWVSEIREPRKKSRIWLGTFSTPEMAARAHDVAALAIKGGSAHLNFPELAYHLPRPASADPKDIQEAAAAAAAVDWKAPESPSSTVTSSPVADDAFSDLPDLLLDVNDHNKNDGFWDSFPYEDPFFLENY</t>
  </si>
  <si>
    <t>AT4G17490.1 | Symbols: ATERF6, ERF-6-6, ERF6</t>
  </si>
  <si>
    <t>MATPNEVSALFLIKKYLLDELSPLPTTATTNRWMNDFTSFDQTGFEFSEFETKPEIIDLVTPKPEIFDFDVKSEIPSESNDSFTFQSNPPRVTVQSNRKPPLKIAPPNRTKWIQFATGNPKPELPVPVVAAEEKRHYRGVRMRPWGKFAAEIRDPTRRGTRVWLGTFETAIEAARAYDKEAFRLRGSKAILNFPLEVDKWNPRAEDGRGLYNKRKRDGEEEEVTVVEKVLKTEESYDVSGGENVESGLTAIDDWDLTEFLSMPLLSPLSPHPPFGYPQLTVV</t>
  </si>
  <si>
    <t>AT4G17500.1 | Symbols: ATERF-1, ERF-1</t>
  </si>
  <si>
    <t>MSMTADSQSDYAFLESIRRHLLGESEPILSESTASSVTQSCVTGQSIKPVYGRNPSFSKLYPCFTESWGDLPLKENDSEDMLVYGILNDAFHGGWEPSSSSSDEDRSSFPSVKIETPESFAAVDSVPVKKEKTSPVSAAVTAAKGKHYRGVRQRPWGKFAAEIRDPAKNGARVWLGTFETAEDAALAYDRAAFRMRGSRALLNFPLRVNSGEPDPVRIKSKRSSFSSSNENGAPKKRRTVAAGGGMDKGLTVKCEVVEVARGDRLLVL</t>
  </si>
  <si>
    <t>AT4G18450.1</t>
  </si>
  <si>
    <t>MAFGNIQELDGEILKNVWANYIGTPQTDTRSIQVPEVSRTWEALPTLDDIPEGSREMLQSLDMSTEDQEWTEILDAIASFPNKTNHDPLTNPTIDSCSLSSRVSCKTRKYRGVRKRPWGKFAAEIRDSTRNGVRVWLGTFQTAEEAAMAYDKAAVRIRGTQKAHTNFQLETVIKAMEMDCNPNYYRMNNSNTSDPLRSSRKIGLRTGKEAVKAYDEVVDGMVENHCALSYCSTKEHSETRGLRGSEETWFDLRKRRRSNEDSMCQEVEMQKTVTGEETVCDVFGLFEFEDLGSDYLETLLSSF</t>
  </si>
  <si>
    <t>AT4G23750.1 | Symbols: CRF2, TMO3 | cytokinin response factor 2</t>
  </si>
  <si>
    <t>MEAEKKMVLPRIKFTEHKTNTTTIVSELTNTHQTRILRISVTDPDATDSSSDDEEEEHQRFVSKRRRVKKFVNEVYLDSGAVVTGSCGQMESKKRQKRAVKSESTVSPVVSATTTTTGEKKFRGVRQRPWGKWAAEIRDPLKRVRLWLGTYNTAEEAAMVYDNAAIQLRGPDALTNFSVTPTTATEKKAPPPSPVKKKKKKNNKSKKSVTASSSISRSSSNDCLCSPVSVLRSPFAVDEFSGISSSPVAAVVVKEEPSMTTVSETFSDFSAPLFSDDDVFDFRSSVVPDYLGGDLFGEDLFTADMCTDMNFGFDFGSGLSSWHMEDHFQDIGDLFGSDPLLAV</t>
  </si>
  <si>
    <t>AT4G25470.1 | Symbols: CBF2, DREB1C, FTQ4, ATCBF2</t>
  </si>
  <si>
    <t>MNSFSAFSEMFGSDYESPVSSGGDYSPKLATSCPKKPAGRKKFRETRHPIYRGVRQRNSGKWVCELREPNKKTRIWLGTFQTAEMAARAHDVAAIALRGRSACLNFADSAWRLRIPESTCAKEIQKAAAEAALNFQDEMCHMTTDAHGLDMEETLVEAIYTPEQSQDAFYMDEEAMLGMSSLLDNMAEGMLLPSPSVQWNYNFDVEGDDDVSLWSY</t>
  </si>
  <si>
    <t>AT4G25480.1 | Symbols: DREB1A, CBF3, ATCBF3</t>
  </si>
  <si>
    <t>MNSFSAFSEMFGSDYESSVSSGGDYIPTLASSCPKKPAGRKKFRETRHPIYRGVRRRNSGKWVCEVREPNKKTRIWLGTFQTAEMAARAHDVAALALRGRSACLNFADSAWRLRIPESTCAKDIQKAAAEAALAFQDEMCDATTDHGFDMEETLVEAIYTAEQSENAFYMHDEAMFEMPSLLANMAEGMLLPLPSVQWNHNHEVDGDDDDVSLWSY</t>
  </si>
  <si>
    <t>AT4G25490.1 | Symbols: CBF1, DREB1B, ATCBF1</t>
  </si>
  <si>
    <t>MNSFSAFSEMFGSDYEPQGGDYCPTLATSCPKKPAGRKKFRETRHPIYRGVRQRNSGKWVSEVREPNKKTRIWLGTFQTAEMAARAHDVAALALRGRSACLNFADSAWRLRIPESTCAKDIQKAAAEAALAFQDETCDTTTTNHGLDMEETMVEAIYTPEQSEGAFYMDEETMFGMPTLLDNMAEGMLLPPPSVQWNHNYDGEGDGDVSLWSY</t>
  </si>
  <si>
    <t>AT4G27950.1 | Symbols: CRF4 | cytokinin response factor 4</t>
  </si>
  <si>
    <t>MMMDEFMDLRPVKYTEHKTVIRKYTKKSSMERKTSVRDSARLVRVSMTDRDATDSSSDEEEFLFPRRRVKRLINEIRVEPSSSSTGDVSASPTKDRKRINVDSTVQKPSVSGQNQKKYRGVRQRPWGKWAAEIRDPEQRRRIWLGTFATAEEAAIVYDNAAIKLRGPDALTNFTVQPEPEPVQEQEQEPESNMSVSISESMDDSQHLSSPTSVLNYQTYVSEEPIDSLIKPVKQEFLEPEQEPISWHLGEGNTNTNDDSFPLDITFLDNYFNESLPDISIFDQPMSPIQPTENDFFNDLMLFDSNAEEYYSSEIKEIGSSFNDLDDSLISDLLLV</t>
  </si>
  <si>
    <t>AT4G28140.1</t>
  </si>
  <si>
    <t>MDFDEELNLCITKGKNVDHSFGGEASSTSPRSMKKMKSPSRPKPYFQSSSSPYSLEAFPFSLDPTLQNQQQQLGSYVPVLEQRQDPTMQGQKQMISFSPQQQQQQQQYMAQYWSDTLNLSPRGRMMMMMSQEAVQPYIATKLYRGVRQRQWGKWVAEIRKPRSRARLWLGTFDTAEEAAMAYDRQAFKLRGHSATLNFPEHFVNKESELHDSNSSDQKEPETPQPSEVNLESKELPVIDVGREEGMAEAWYNAITSGWGPESPLWDDLDSSHQFSSESSSSSPLSCPMRPFF</t>
  </si>
  <si>
    <t>AT4G31060.1</t>
  </si>
  <si>
    <t>MPPSPPKSPFISSSLKGAHEDRKFKCYRGVRKRSWGKWVSEIRVPKTGRRIWLGSYDAPEKAARAYDAALFCIRGEKGVYNFPTDKKPQLPEGSVRPLSKLDIQTIATNYASSVVHVPSHATTLPATTQVPSEVPASSDVSASTEITEMVDEYYLPTDATAESIFSVEDLQLDSFLMMDIDWINNLI</t>
  </si>
  <si>
    <t>AT4G32800.1</t>
  </si>
  <si>
    <t>MADSSSDKEKKENNKQPVYRGVRMRSWGKWVSEIREPRKKSRIWLGTFPTAEMAMRAHDVAAMSIKGTSAILNFPELSKLLPRPVSLSPRDVRAAATKAALMDFDTTAFRSDTETSETTTSNKMSESSESNETVSFSSSSWSSVTSIEESTVSDDLDEIVKLPSLGTSLNESNEFVIFDSLEDLVYMPRWLSGTEEEVFTYNNNDSSLNYSSVFESWKHFP</t>
  </si>
  <si>
    <t>AT4G34410.1 | Symbols: RRTF1 | redox responsive transcription factor 1</t>
  </si>
  <si>
    <t>MHYPNNRTEFVGAPAPTRYQKEQLSPEQELSVIVSALQHVISGENETAPCQGFSSDSTVISAGMPRLDSDTCQVCRIEGCLGCNYFFAPNQRIEKNHQQEEEITSSSNRRRESSPVAKKAEGGGKIRKRKNKKNGYRGVRQRPWGKFAAEIRDPKRATRVWLGTFETAEDAARAYDRAAIGFRGPRAKLNFPFVDYTSSVSSPVAADDIGAKASASASVSATDSVEAEQWNGGGGDCNMEEWMNMMMMMDFGNGDSSDSGNTIADMFQ</t>
  </si>
  <si>
    <t>AT4G36900.1 | Symbols: RAP2.10, DEAR4 | related to AP2 10</t>
  </si>
  <si>
    <t>METATEVATVVSTPAVTVAAVATRKRDKPYKGIRMRKWGKWVAEIREPNKRSRIWLGSYSTPEAAARAYDTAVFYLRGPSARLNFPELLAGVTVTGGGGGGVNGGGDMSAAYIRRKAAEVGAQVDALEAAGAGGNRHHHHHQHQRGNHDYVDNHSDYRINDDLMECSSKEGFKRCNGSLERVDLNKLPDPETSDDD</t>
  </si>
  <si>
    <t>AT4G36920.1 | Symbols: AP2, FLO2, FL1</t>
  </si>
  <si>
    <t>MWDLNDAPHQTQREEESEEFCYSSPSKRVGSFSNSSSSAVVIEDGSDDDELNRVRPNNPLVTHQFFPEMDSNGGGVASGFPRAHWFGVKFCQSDLATGSSAGKATNVAAAVVEPAQPLKKSRRGPRSRSSQYRGVTFYRRTGRWESHIWDCGKQVYLGGFDTAHAAARAYDRAAIKFRGVEADINFNIDDYDDDLKQMTNLTKEEFVHVLRRQSTGFPRGSSKYRGVTLHKCGRWEARMGQFLGKKYVYLGLFDTEVEAARAYDKAAIKCNGKDAVTNFDPSIYDEELNAESSGNPTTPQDHNLDLSLGNSANSKHKSQDMRLRMNQQQQDSLHSNEVLGLGQTGMLNHTPNSNHQFPGSSNIGSGGGFSLFPAAENHRFDGRASTNQVLTNAAASSGFSPHHHNQIFNSTSTPHQNWLQTNGFQPPLMRPS</t>
  </si>
  <si>
    <t>AT4G37750.1 | Symbols: ANT, DRG, CKC, CKC1</t>
  </si>
  <si>
    <t>MKSFCDNDDNNHSNTTNLLGFSLSSNMMKMGGRGGREAIYSSSTSSAATSSSSVPPQLVVGDNTSNFGVCYGSNPNGGIYSHMSVMPLRSDGSLCLMEALNRSSHSNHHQDSSPKVEDFFGTHHNNTSHKEAMDLSLDSLFYNTTHEPNTTTNFQEFFSFPQTRNHEEETRNYGNDPSLTHGGSFNVGVYGEFQQSLSLSMSPGSQSSCITGSHHHQQNQNQNHQSQNHQQISEALVETSVGFETTTMAAAKKKRGQEDVVVVGQKQIVHRKSIDTFGQRTSQYRGVTRHRWTGRYEAHLWDNSFKKEGHSRKGRQVYLGGYDMEEKAARAYDLAALKYWGPSTHTNFSAENYQKEIEDMKNMTRQEYVAHLRRKSSGFSRGASIYRGVTRHHQHGRWQARIGRVAGNKDLYLGTFGTQEEAAEAYDVAAIKFRGTNAVTNFDITRYDVDRIMSSNTLLSGELARRNNNSIVVRNTEDQTALNAVVEGGSNKEVSTPERLLSFPAIFALPQVNQKMFGSNMGGNMSPWTSNPNAELKTVALTLPQMPVFAAWADS</t>
  </si>
  <si>
    <t>AT4G39780.1</t>
  </si>
  <si>
    <t>MAAIDMFNSNTDPFQEELMKALQPYTTNTDSSSPTYSNTVFGFNQTTSLGLNQLTPYQIHQIQNQLNQRRNIISPNLAPKPVPMKNMTAQKLYRGVRQRHWGKWVAEIRLPKNRTRLWLGTFDTAEEAAMAYDLAAYKLRGEFARLNFPQFRHEDGYYGGGSCFNPLHSSVDAKLQEICQSLRKTEDIDLPCSETELFPPKTEYQESEYGFLRSDENSFSDESHVESSSPESGITTFLDFSDSGFDEIGSFGLEKFPSVEIDWDAISKLSES</t>
  </si>
  <si>
    <t>AT5G05410.1 | Symbols: DREB2A, DREB2</t>
  </si>
  <si>
    <t>MAVYDQSGDRNRTQIDTSRKRKSRSRGDGTTVAERLKRWKEYNETVEEVSTKKRKVPAKGSKKGCMKGKGGPENSRCSFRGVRQRIWGKWVAEIREPNRGSRLWLGTFPTAQEAASAYDEAAKAMYGPLARLNFPRSDASEVTSTSSQSEVCTVETPGCVHVKTEDPDCESKPFSGGVEPMYCLENGAEEMKRGVKADKHWLSEFEHNYWSDILKEKEKQKEQGIVETCQQQQQDSLSVADYGWPNDVDQSHLDSSDMFDVDELLRDLNGDDVFAGLNQDRYPGNSVANGSYRPESQQSGFDPLQSLNYGIPPFQLEGKDGNGFFDDLSYLDLEN</t>
  </si>
  <si>
    <t>AT5G07310.1</t>
  </si>
  <si>
    <t>MANSGNYGKRPFRGDESDEKKEADDDENIFPFFSARSQYDMRAMVSALTQVIGNQSSSHDNNQHQPVVYNQQDPNPPAPPTQDQGLLRKRHYRGVRQRPWGKWAAEIRDPQKAARVWLGTFETAEAAALAYDNAALKFKGSKAKLNFPERAQLASNTSTTTGPPNYYSSNNQIYYSNPQTNPQTIPYFNQYYYNQYLHQGGNSNDALSYSLAGGETGGSMYNHQTLSTTNSSSSGGSSRQQDDEQDYARYLRFGDSSPPNSGF</t>
  </si>
  <si>
    <t>AT5G07580.1</t>
  </si>
  <si>
    <t>MTPSLKPLRERQNHSFFFVSLPHPWLLKSCDYLLVSFLFSFPLLYKNQNIHSFCSIITCRFFLSFVKMASFEESSDLEAIQSHLLEDLLVCDGFMGDFDFDASFVSGLWCIEPHVPKQEPDSPVLDPDSFVNEFLQVEGESSSSSSPELNSSSSTYETDQSVKKAERFEEEVDARHYRGVRRRPWGKFAAEIRDPAKKGSRIWLGTFESDVDAARAYDCAAFKLRGRKAVLNFPLDAGKYEAPANSGRKRKRSDVHEELQRTQSNSSSSSCDAF</t>
  </si>
  <si>
    <t>AT5G10510.3 | Symbols: AIL6 | AINTEGUMENTA-like 6</t>
  </si>
  <si>
    <t>MMAPMTNWLTFSLSPMEMLRSSDQSQFVSYDASSAASSSPYLLDNFYGWSNQKPQEFFKEEAQLAAAASMADSTILTTFVDPQSHHSQNHIPKLEDFLGDSSSIVRYSDNSQTDTQDSSLTQIYDPRHHHNQTGFYSDHHDFKTMAGFQSAFSTNSGSEVDDSASIGRTHLAGDYLGHVVESSGPELGFHGGSTGALSLGVNVNNNTNHRNDNDNHYRGNNNGERINNNNNNDNEKTDSEKEKAVVAVETSDCSNKKIADTFGQRTSIYRGVTRHRWTGRYEAHLWDNSCRREGQARKGRQVFYSFFGMCYLIWGCILALLKINSGYDKEDKAARAYDLAALKYWNATATTNFPITNYSKEVEEMKHMTKQEFIASLRRKSSGFSRGASIYRGVTRHHQQGRWQARIGRVAGNKDLYLGTFATEEEAAEAYDIAAIKFRGINAVTNFEMNRYDVEAIMKSALPIGGAAKRLKLSLEAAASSEQKPILGHHQLHHFQQQQQQQQLQLQSSPNHSSINFALCPNSAVQSQQIIPCGIPFEAAALYHHHQQQQQHQQQQQQQNFFQHFPANAASDSTGSNNNSNVQGTMGLMAPNPAEFFLWPNQSY</t>
  </si>
  <si>
    <t>AT5G11190.1 | Symbols: SHN3</t>
  </si>
  <si>
    <t>MVHSRKFRGVRQRQWGSWVSEIRHPLLKRRVWLGTFETAEAAARAYDQAALLMNGQNAKTNFPVVKSEEGSDHVKDVNSPLMSPKSLSELLNAKLRKSCKDLTPSLTCLRLDTDSSHIGVWQKRAGSKTSPTWVMRLELGNVVNESAVDLGLTTMNKQNVEKEEEEEEAIISDEDQLAMEMIEELLNWS</t>
  </si>
  <si>
    <t>AT5G11590.1 | Symbols: TINY2</t>
  </si>
  <si>
    <t>MAEEYYSLRSERVTQLLVPNSESDSVSDKSKAEQSEKKTKRGRDSGKHPVYRGVRMRNWGKWVSEIREPRKKSRIWLGTFPTPEMAARAHDVAALSIKGTAAILNFPELADSFPRPVSLSPRDIQTAALKAAHMEPTTSFSSSTSSSSSLSSTSSLESLVLVMDLSRTESEELGEIVELPSLGASYDVDSANLGNEFVFYDSVDYCLYPPPWGQSSEDNYGHGISPNFGHGLSWDL</t>
  </si>
  <si>
    <t>AT5G13330.1 | Symbols: Rap2.6L | related to AP2 6l</t>
  </si>
  <si>
    <t>MVSALSRVIENPTDPPVKQELDKSDQHQPDQDQPRRRHYRGVRQRPWGKWAAEIRDPKKAARVWLGTFETAEEAALAYDRAALKFKGTKAKLNFPERVQGPTTTTTISHAPRGVSESMNSPPPRPGPPSTTTTSWPMTYNQDILQYAQLLTSNNEVDLSYYTSTLFSQPFSTPSSSSSSSQQTQQQQLQQQQQQREEEEKNYGYNYYNYPRE</t>
  </si>
  <si>
    <t>AT5G13910.1 | Symbols: LEP</t>
  </si>
  <si>
    <t>MNTTSSKSKKKQDDQVGTRFLGVRRRPWGRYAAEIRDPTTKERHWLGTFDTAEEAALAYDRAARSMRGTRARTNFVYSDMPPSSSVTSIVSPDDPPPPPPPPAPPSNDPVDYMMMFNQYSSTDSPMLQPHCDQVDSYMFGGSQSSNSYCYSNDSSNELPPLPSDLSNSCYSQPQWTWTGDDYSSEYVHSPMFSRMPPVSDSFPQGFNYFGS</t>
  </si>
  <si>
    <t>AT5G17430.1 | Symbols: BBM</t>
  </si>
  <si>
    <t>MNSMNNWLGFSLSPHDQNHHRTDVDSSTTRTAVDVAGGYCFDLAAPSDESSAVQTSFLSPFGVTLEAFTRDNNSHSRDWDINGGACNNINNNEQNGPKLENFLGRTTTIYNTNETVVDGNGDCGGGDGGGGGSLGLSMIKTWLSNHSVANANHQDNGNGARGLSLSMNSSTSDSNNYNNNDDVVQEKTIVDVVETTPKKTIESFGQRTSIYRGVTRHRWTGRYEAHLWDNSCKREGQTRKGRQVYLGGYDKEEKAARAYDLAALKYWGTTTTTNFPLSEYEKEVEEMKHMTRQEYVASLRRKSSGFSRGASIYRGVTRHHQHGRWQARIGRVAGNKDLYLGTFGTQEEAAEAYDIAAIKFRGLSAVTNFDMNRYNVKAILESPSLPIGSSAKRLKDVNNPVPAMMISNNVSESANNVSGWQNTAFQHHQGMDLSLLQQQQERYVGYYNGGNLSTESTRVCFKQEEEQQHFLRNSPSHMTNVDHHSSTSDDSVTVCGNVVSYGGYQGFAIPVGTSVNYDPFTAAEIAYNARNHYYYAQHQQQQQIQQSPGGDFPVAISNNHSSNMYFHGEGGGEGAPTFSVWNDT</t>
  </si>
  <si>
    <t>AT5G18450.1</t>
  </si>
  <si>
    <t>MEEEQPPAKKRNMGRSRKGCMKGKGGPENATCTFRGVRQRTWGKWVAEIREPNRGTRLWLGTFNTSVEAAMAYDEAAKKLYGHEAKLNLVHPQQQQQVVVNRNLSFSGHGSGSWAYNKKLDMVHGLDLGLGQASCSRGSCSERSSFLQEDDDHSHNRCSSSSGSNLCWLLPKQSDSQDQETVNATTSYGGEGGGGSTLTFSTNLKPKNLMSQNYGLYNGAWSRFLVGQEKKTEHDVSSSCGSSDNKESMLVPSCGGERMHRPELEERTGYLEMDDLLEIDDLGLLIGKNGDFKNWCCEEFQHPWNWF</t>
  </si>
  <si>
    <t>AT5G18560.1 | Symbols: PUCHI</t>
  </si>
  <si>
    <t>MSTSKTLDHNKPFETSQTQMGFALIHQNTSANTTTTTTTGERRGRRSKQAEPGRFLGVRRRPWGRYAAEIRDPTTKERHWLGTFDTAHEAALAYDRAALSMRGTQARTNFVYTPTDVHTILTNPNLHSLIVSPYNNNQSFLPNSSPQFVIDHHPHYQNYHQPQQPKHTLPQTVLPAASFKTPVRHQSVDIQAFGNSPQNSSSNGSLSSSLDEENNFFFSLTSEEHNKSNNNSGYLDCIVPNHCLKPPPEATTTQNQAGASFTTPVASKASEPYGGFSNSYFEDGEMMMMNHHEFGSCDLSAMITNYGAAAASMSMEDYGMMEPQDLSSSSIAAFGDVVADTTGFYSVF</t>
  </si>
  <si>
    <t>AT5G19790.1 | Symbols: RAP2.11 | related to AP2 11</t>
  </si>
  <si>
    <t>MEHQTTPKQKTKEKSKGNKTKFVGVRQRPSGKWVAEIKDTTQKIRMWLGTFETAEEAARAYDEAACLLRGSNTRTNFANHFPNNSQLSLKIRNLLHQKQSMKQQQQQQHKPVSSLTDCNINYISTATSLTTTTTTTTTTAIPLNNVYRPDSSVIGQPETEGLQLPYSWPLVSGFNHQIPLAQAGGETHGHLNDHYSTDQHLGLAEIERQISASLYAMNGANSYYDNMNAEYAIFDPTDPIWDLPSLSQLFCPT</t>
  </si>
  <si>
    <t>AT5G21960.1</t>
  </si>
  <si>
    <t>MDASPKYTGVRKRKWGKWVAEIRLPNSRDRIWLGSFDSAEKAARAFDAALYCLRGPGARFNFPDNPPEIPGGRSLTPQQIQVVASRFACEEELLPPEQHHPSPPRGDHNTEEEVIISARGEINSGSGGPTLGQVGEDNNNEGNSNDTSSYWPLIWEEENFVGPPNSDHEFGFFTDDSTNLYFPTQQQQQHQLSSDFYYDGACEDDFSHYNINLWNF</t>
  </si>
  <si>
    <t>AT5G25190.1</t>
  </si>
  <si>
    <t>MARPQQRFRGVRQRHWGSWVSEIRHPLLKTRIWLGTFETAEDAARAYDEAARLMCGPRARTNFPYNPNAIPTSSSKLLSATLTAKLHKCYMASLQMTKQTQTQTQTQTARSQSADSDGVTANESHLNRGVTETTEIKWEDGNANMQQNFRPLEEDHIEQMIEELLHYGSIELCSVLPTQTL</t>
  </si>
  <si>
    <t>AT5G25390.2 | Symbols: SHN2</t>
  </si>
  <si>
    <t>MVHSKKFRGVRQRQWGSWVSEIRHPLLKRRVWLGTFDTAETAARAYDQAAVLMNGQSAKTNFPVIKSNGSNSLEINSALRSPKSLSELLNAKLRKNCKDQTPYLTCLRLDNDSSHIGVWQKRAGSKTSPNWVKLVELGDKVNARPGGDIETNKMKVRNEDVQEDDQMAMQMIEELLNWTCPGSGSIAQV</t>
  </si>
  <si>
    <t>AT5G25810.1 | Symbols: tny</t>
  </si>
  <si>
    <t>MIASESTKSWEASAVRQENEEEKKKPVKDSGKHPVYRGVRKRNWGKWVSEIREPRKKSRIWLGTFPSPEMAARAHDVAALSIKGASAILNFPDLAGSFPRPSSLSPRDIQVAALKAAHMETSQSFSSSSSLTFSSSQSSSSLESLVSSSATGSEELGEIVELPSLGSSYDGLTQLGNEFIFSDSADLWPYPPQWSEGDYQMIPASLSQDWDLQGLYNY</t>
  </si>
  <si>
    <t>AT5G43410.1</t>
  </si>
  <si>
    <t>MDQGGRGVGAEHGKYRGVRRRPWGKYAAEIRDSRKHGERVWLGTFDTAEEAARAYDQAAYSMRGQAAILNFPHEYNMGSGVSSSTAMAGSSSASASASSSSRQVFEFEYLDDSVLEELLEEGEKPNKGKKK</t>
  </si>
  <si>
    <t>AT5G44210.1 | Symbols: ERF9, ATERF9, ATERF-9</t>
  </si>
  <si>
    <t>MAPRQANGRSIAVSEGGGGKTMTMTTMRKEVHFRGVRKRPWGRYAAEIRDPGKKTRVWLGTFDTAEEAARAYDTAAREFRGSKAKTNFPLPGESTTVNDGGENDSYVNRTTVTTAREMTRQRFPFACHRERKVVGGYASAGFFFDPSRAASLRAELSRVCPVRFDPVNIELSIGIRETVKVEPRRELNLDLNLAPPVVDV</t>
  </si>
  <si>
    <t>AT5G47220.1 | Symbols: ATERF2, ATERF-2, ERF2</t>
  </si>
  <si>
    <t>MYGQCNIESDYALLESITRHLLGGGGENELRLNESTPSSCFTESWGGLPLKENDSEDMLVYGLLKDAFHFDTSSSDLSCLFDFPAVKVEPTENFTAMEEKPKKAIPVTETAVKAKHYRGVRQRPWGKFAAEIRDPAKNGARVWLGTFETAEDAALAYDIAAFRMRGSRALLNFPLRVNSGEPDPVRITSKRSSSSSSSSSSSTSSSENGKLKRRRKAENLTSEVVQVKCEVGDETRVDELLVS</t>
  </si>
  <si>
    <t>AT5G47230.1 | Symbols: ERF5, ATERF-5, ATERF5</t>
  </si>
  <si>
    <t>MATPNEVSALWFIEKHLLDEASPVATDPWMKHESSSATESSSDSSSIIFGSSSSSFAPIDFSESVCKPEIIDLDTPRSMEFLSIPFEFDSEVSVSDFDFKPSNQNQNQFEPELKSQIRKPPLKISLPAKTEWIQFAAENTKPEVTKPVSEEEKKHYRGVRQRPWGKFAAEIRDPNKRGSRVWLGTFDTAIEAARAYDEAAFRLRGSKAILNFPLEVGKWKPRADEGEKKRKRDDDEKVTVVEKVLKTEQSVDVNGGETFPFVTSNLTELCDWDLTGFLNFPLLSPLSPHPPFGYSQLTVV</t>
  </si>
  <si>
    <t>AT5G50080.1 | Symbols: ERF110</t>
  </si>
  <si>
    <t>MSAMVSALTQVVSARSQTEAEGAHSSSSSAGHKRGWLGIDSAPIPSSFARVDSSHNPIEESMSKAFPEEAREKKRRYRGVRQRPWGKWAAEIRDPHRAARVWLGTFDTAEAAARAYDEAALRFRGNKAKLNFPEDVRILPPPPPLLRSPADTVANKAEEDLINYWSYTKLLQSSGQRSFLERGQEESSNIFEHSPMEQPLPPSSSGPSSSNFPAPSLPNT</t>
  </si>
  <si>
    <t>AT5G51190.1</t>
  </si>
  <si>
    <t>MASSHQQQQEQDQSALDLITQHLLTDFPSLDTFASTIHHCTTSTLSQRKPPLATIAVPTTAPVVQENDQRHYRGVRRRPWGKYAAEIRDPNKKGVRVWLGTFDTAMEAARGYDKAAFKLRGSKAILNFPLEAGKHEDLGDNKKTISLKAKRKRQVTEDESQLISRKAVKREEAQVQADACPLTPSSWKGFWDGADSKDMGIFSVPLLSPCPSLGHSQLVVT</t>
  </si>
  <si>
    <t>AT5G51990.1 | Symbols: CBF4, DREB1D</t>
  </si>
  <si>
    <t>MNPFYSTFPDSFLSISDHRSPVSDSSECSPKLASSCPKKRAGRKKFRETRHPIYRGVRQRNSGKWVCEVREPNKKSRIWLGTFPTVEMAARAHDVAALALRGRSACLNFADSAWRLRIPETTCPKEIQKAASEAAMAFQNETTTEGSKTAAEAEEAAGEGVREGERRAEEQNGGVFYMDDEALLGMPNFFENMAEGMLLPPPEVGWNHNDFDGVGDVSLWSFDE</t>
  </si>
  <si>
    <t>AT5G52020.1</t>
  </si>
  <si>
    <t>MSNNNNSPTTVNQETTTSREVSITLPTDQSPQTSPGSSSSPSPRPSGGSPARRTATGLSGKHSIFRGIRLRNGKWVSEIREPRKTTRIWLGTYPVPEMAAAAYDVAALALKGPDAVLNFPGLALTYVAPVSNSAADIRAAASRAAEMKQPDQGGDEKVLEPVQPGKEEELEEVSCNSCSLEFMDEEAMLNMPTLLTEMAEGMLMSPPRMMIHPTMEDDSPENHEGDNLWSYK</t>
  </si>
  <si>
    <t>AT5G53290.1 | Symbols: CRF3 | cytokinin response factor 3</t>
  </si>
  <si>
    <t>MDEYIDFRPLKYTEHKTSMTKYTKKSSEKLSGGKSLKKVSICYTDPDATDSSSDEDEEDFLFPRRRVKRFVNEITVEPSCNNVVTGVSMKDRKRLSSSSDETQSPASSRQRPNNKVSVSGQIKKFRGVRQRPWGKWAAEIRDPEQRRRIWLGTFETAEEAAVVYDNAAIRLRGPDALTNFSIPPQEEEEEEEPEPVIEEKPVIMTTPTPTTSSSESTEEDLQHLSSPTSVLNHRSEEIQQVQQPFKSAKPEPGVSNAPWWHTGFNTGLGESDDSFPLDTPFLDNYFNESPPEMSIFDQPMDQIFCENDDIFNDMLFLGGETMNIEDELTSSSIKDMGSTFSDFDDSLISDLLVA</t>
  </si>
  <si>
    <t>AT5G57390.1 | Symbols: AIL5, CHO1, EMK | AINTEGUMENTA-like 5</t>
  </si>
  <si>
    <t>MKNNNNKSSSSSSYDSSLSPSSSSSSHQNWLSFSLSNNNNNFNSSSNPNLTSSTSDHHHPHPSHLSLFQAFSTSPVERQDGSPGVSPSDATAVLSVYPGGPKLENFLGGGASTTTTRPMQQVQSLGGVVFSSDLQPPLHPPSAAEIYDSELKSIAASFLGNYSGGHSSEVSSVHKQQPNPLAVSEASPTPKKNVESFGQRTSIYRGVTRHRWTGRYEAHLWDNSCRREGQSRKGRQVYLGGYDKEDKAARAYDLAALKYWGPTTTTNFPISNYESELEEMKHMTRQEFVASLRRKSSGFSRGASMYRGVTRHHQHGRWQARIGRVAGNKDLYLGTFSTQEEAAEAYDIAAIKFRGLNAVTNFDISRYDVKSIASCNLPVGGLMPKPSPATAAADKTVDLSPSDSPSLTTPSLTFNVATPVNDHGGTFYHTGIPIKPDPADHYWSNIFGFQANPKAEMRPLANFGSDLHNPSPGYAIMPVMQEGENNFGGSFVGSDGYNNHSAASNPVSAIPLSSTTTMSNGNEGYGGNINWINNNISSSYQTAKSNLSVLHTPVFGLE</t>
  </si>
  <si>
    <t>AT5G60120.2 | Symbols: TOE2 | target of early activation tagged (EAT) 2</t>
  </si>
  <si>
    <t>MLDLNLDVDSTESTQNERDSITVKGVSLNQMDESVTSNSSVVNAEASSCIDGEDELCSTRTVKFQFEILKGGGEEEEEDDDERSAVMMTKEFFPVAKGMNFMDSSAQSSRSTVDISFQRGKQGGDFIGSGSGGGDASRVMQPPSQPVKKSRRGPRSKSSQYRGVTFYRRTGRWESHIWDCGKQVYLGGFDTAHAAARAYDRAAVKFRGLEADINFVIGDYEEDLKQMANLSKEEVVQVLRRQSSGFSRNNSRYQGVALQKIGGWGAQMEQLHGNMGCDKAAVQWKGREAASLIEPHASRMIPEAANVKLDLNLGISLSLGDGPKQKDRALRLHHVPNNSVCGRNTMVQFFLQCTKYDLLYFHMRFAATMENHMAAAACDTPFNFLKRGSDHLNNRHALPSAFFSPMERTPEKGLMLRSHQSFPARTWQGHDQSSGGTAVAATAPPLFSNAASSGFSLSATRPPSSTAIHHPSQPFVNLNQPGLYVIHPSDYISQHQHNLMNRPQPPP</t>
  </si>
  <si>
    <t>AT5G61590.1</t>
  </si>
  <si>
    <t>METFEESSDLDVIQKHLFEDLMIPDGFIEDFVFDDTAFVSGLWSLEPFNPVPKLEPSSPVLDPDSYVQEILQMEAESSSSSSTTTSPEVETVSNRKKTKRFEETRHYRGVRRRPWGKFAAEIRDPAKKGSRIWLGTFESDIDAARAYDYAAFKLRGRKAVLNFPLDAGKYDAPVNSCRKRRRTDVPQPQGTTTSTSSSSSN</t>
  </si>
  <si>
    <t>AT5G61600.1 | Symbols: ERF104</t>
  </si>
  <si>
    <t>MATKQEALAIDFISQHLLTDFVSMETDHPSLFTNQLHNFHSETGPRTITNQSPKPNSTLNQRKPPLPNLSVSRTVSTKTEKEEEERHYRGVRRRPWGKYAAEIRDPNKKGCRIWLGTYDTAVEAGRAYDQAAFQLRGRKAILNFPLDVRVTSETCSGEGVIGLGKRKRDKGSPPEEEKAARVKVEEEESNTSETTEAEVEPVVPLTPSSWMGFWDVGAGDGIFSIPPLSPTSPNFSVISVT</t>
  </si>
  <si>
    <t>AT5G61890.1</t>
  </si>
  <si>
    <t>MYGKRPFGGDESEEREEDENLFPVFSARSQHDMRVMVSALTQVIGNQQSKSHDNISSIDDNYPSVYNPQDPNQQVAPTHQDQGDLRRRHYRGVRQRPWGKWAAEIRDPKKAARVWLGTFETAESAALAYDEAALKFKGSKAKLNFPERVQLGSNSTYYSSNQIPQMEPQSIPNYNQYYHDASSGDMLSFNLGGGYGSGTGYSMSHDNSTTTAATTSSSSGGSSRQQEEQDYARFWRFGDSSSSPHSGY</t>
  </si>
  <si>
    <t>AT5G64750.1 | Symbols: ABR1</t>
  </si>
  <si>
    <t>MCVLKVANQEDNVGKKAESIRDDDHRTLSEIDQWLYLFAAEDDHHRHSFPTQQPPPSSSSSSLISGFSREMEMSAIVSALTHVVAGNVPQHQQGGGEGSGEGTSNSSSSSGQKRRREVEEGGAKAVKAANTLTVDQYFSGGSSTSKVREASSNMSGPGPTYEYTTTATASSETSSFSGDQPRRRYRGVRQRPWGKWAAEIRDPFKAARVWLGTFDNAESAARAYDEAALRFRGNKAKLNFPENVKLVRPASTEAQPVHQTAAQRPTQSRNSGSTTTLLPIRPASNQSVHSQPLMQSYNLSYSEMARQQQQFQQHHQQSLDLYDQMSFPLRFGHTGGSMMQSTSSSSSHSRPLFSPAAVQPPPESASETGYLQDIQWPSDKTSNNYNNSPSS</t>
  </si>
  <si>
    <t>AT5G65130.1</t>
  </si>
  <si>
    <t>MALNMNAYVDEFMEALEPFMKVTSSSSTSNSSNPKPLTPNFIPNNDQVLPVSNQTGPIGLNQLTPTQILQIQTELHLRQNQSRRRAGSHLLTAKPTSMKKIDVATKPVKLYRGVRQRQWGKWVAEIRLPKNRTRLWLGTFETAQEAALAYDQAAHKIRGDNARLNFPDIVRQGHYKQILSPSINAKIESICNSSDLPLPQIEKQNKTEEVLSGFSKPEKEPEFGEIYGCGYSGSSPESDITLLDFSSDCVKEDESFLMGLHKYPSLEIDWDAIEKLF</t>
  </si>
  <si>
    <t>AT5G65510.1 | Symbols: AIL7 | AINTEGUMENTA-like 7</t>
  </si>
  <si>
    <t>MAPPMTNCLTFSLSPMEMLKSTDQSHFSSSYDDSSTPYLIDNFYAFKEEAEIEAAAASMADSTTLSTFFDHSQTQIPKLEDFLGDSFVRYSDNQTETQDSSSLTPFYDPRHRTVAEGVTGFFSDHHQPDFKTINSGPEIFDDSTTSNIGGTHLSSHVVESSTTAKLGFNGDCTTTGGVLSLGVNNTSDQPLSCNNGERGGNSNKKKTVSKKETSDDSKKKIVETLGQRTSIYRGVTRHRWTGRYEAHLWDNSCRREGQARKGRQVYLGGYDKEDRAARAYDLAALKYWGSTATTNFPVSSYSKELEEMNHMTKQEFIASLRRKSSGFSRGASIYRGVTRHHQQGRWQARIGRVAGNKDLYLGTFATEEEAAEAYDIAAIKFRGINAVTNFEMNRYDIEAVMNSSLPVGGAAAKRHKLKLALESPSSSSSDHNLQQQQLLPSSSPSDQNPNSIPCGIPFEPSVLYYHQNFFQHYPLVSDSTIQAPMNQAEFFLWPNQSY</t>
  </si>
  <si>
    <t>AT5G67000.1</t>
  </si>
  <si>
    <t>MLTPFCSSHHLQEKMNSCQSNPTKMDNSENVLFNDQNENFTLVAPHPSSSYLTRDQEHEIMVSALRQVISNSGADDASSSNLIITSVPPPDAGPCPLCGVAGCYGCTLQRPHREVKKEKKYKGVRKKPSGKWAAEIWDPRSKSRRWLGTFLTAEMAAQSYNDAAAEYRARRGKTNGEGIKRRWR</t>
  </si>
  <si>
    <t>AT5G67010.1</t>
  </si>
  <si>
    <t>MDYSENVQNKNFTPISQPPNLTRDQEHAIMVSTLRQVISNTGGDTSSSHYIAASEALPPSDAGPCPLCGVTSCYGCAFPQHEEIKQEKKHKGVRKKPSGKWSAEIWDPSTRTRRWLGTFPTAEMAADAYDEAAAALVEKRSARRGSKKGEGSIHQEVGGGDD</t>
  </si>
  <si>
    <t>AT5G67180.1 | Symbols: TOE3 | target of early activation tagged (EAT) 3</t>
  </si>
  <si>
    <t>MWNLNDSPDHHEESDSRGNPVGHVSNGMSQSATWLPFVLPVTRNFFPAQSMEPGVRWSGFNSVGKSDPSGSGRPEEPEISPPIKKSRRGPRSRSSQYRGVTFYRRTGRWESHIWDCGKQVYLGGFDTAHAAARAYDRAAIKFRGVDADINFDIEDYLDDLKQMGNLTKEEFMHVLRRQSTGFPRGSSKYRGVTLHKCGRWESRLGQFLNKKYVYLGLFDTEIEAARAYDKAAIKCNGKDAVTNFDPKVYEEEEDLSSETTRNGHNLGLSLGESSSEEFRLKSDIASIRSRIRDEERLLGSDLSLAMMTTTVRSEKQQSDGGGNRVVGMAASSGFSPQPSPYRIPRTFHFSRP</t>
  </si>
  <si>
    <t>AT5G67190.1 | Symbols: DEAR2 | DREB and EAR motif protein 2</t>
  </si>
  <si>
    <t>MEGGGVADVAVPGTRKRDRPYKGIRMRKWGKWVAEIREPNKRSRLWLGSYSTPEAAARAYDTAVFYLRGPTARLNFPELLPGEKFSDEDMSAATIRKKATEVGAQVDALGTAVQNNRHRVFGQNRDSDVDNKNFHRNYQNGEREEEEEDEDDKRLRSGGRLLDRVDLNKLPDPESSDEEWESKH</t>
  </si>
  <si>
    <t>AT1G63040</t>
  </si>
  <si>
    <t>MADPNNPITEPKAIIQSSTSSSVTIVPVPTCGDSLSDSATCENPCPLDTITTTTTTVCFAAPSSTASGNDINTLMATDTDISRRKKNPVYRGIRCRSGKWVSEIREPKKTTRVWLGTYPTPEMAAAAYDVAALALKGGDTLLNFPDSLGSYPIPLSSSAAHIRCAAAAAAATRGAAGAAVKVGQKKEDKVYDTAESSTMGFVDEEELLNMPGLLADMAKGMMVAPPWMGSPPSDDSPENSDGESLWSY</t>
  </si>
  <si>
    <t>TF family</t>
    <phoneticPr fontId="1" type="noConversion"/>
  </si>
  <si>
    <t>Rosids</t>
    <phoneticPr fontId="1" type="noConversion"/>
  </si>
  <si>
    <t>Amplification  ratio of genes in each TF family</t>
    <phoneticPr fontId="1" type="noConversion"/>
  </si>
  <si>
    <t>Sensitivity score (based on TAIR10 DB)</t>
    <phoneticPr fontId="1" type="noConversion"/>
  </si>
  <si>
    <t>Reference source</t>
  </si>
  <si>
    <t>Eurosid I</t>
    <phoneticPr fontId="1" type="noConversion"/>
  </si>
  <si>
    <t>Eurosid II</t>
    <phoneticPr fontId="1" type="noConversion"/>
  </si>
  <si>
    <t>Citrullus lanatus</t>
    <phoneticPr fontId="1" type="noConversion"/>
  </si>
  <si>
    <t>Momordica charantia</t>
    <phoneticPr fontId="1" type="noConversion"/>
  </si>
  <si>
    <t>average cucumber/At</t>
    <phoneticPr fontId="1" type="noConversion"/>
  </si>
  <si>
    <t xml:space="preserve"> melon/At</t>
    <phoneticPr fontId="1" type="noConversion"/>
  </si>
  <si>
    <t>watermelon/At</t>
    <phoneticPr fontId="1" type="noConversion"/>
  </si>
  <si>
    <t>bitter gourd/At</t>
    <phoneticPr fontId="1" type="noConversion"/>
  </si>
  <si>
    <t>average Cucurbitaceae species/At</t>
    <phoneticPr fontId="1" type="noConversion"/>
  </si>
  <si>
    <t>Melon</t>
    <phoneticPr fontId="1" type="noConversion"/>
  </si>
  <si>
    <t>Watermelon</t>
    <phoneticPr fontId="1" type="noConversion"/>
  </si>
  <si>
    <t>Bitter gourd</t>
    <phoneticPr fontId="1" type="noConversion"/>
  </si>
  <si>
    <t>Arabidopsis</t>
    <phoneticPr fontId="1" type="noConversion"/>
  </si>
  <si>
    <t>Alfin-like</t>
  </si>
  <si>
    <t>AP2/EREBP</t>
  </si>
  <si>
    <t>B3</t>
  </si>
  <si>
    <t>B3-ARF</t>
    <phoneticPr fontId="1" type="noConversion"/>
  </si>
  <si>
    <t>BBR-BPC</t>
  </si>
  <si>
    <t>BES1</t>
  </si>
  <si>
    <t>bHLH</t>
  </si>
  <si>
    <t>BSD</t>
  </si>
  <si>
    <t>bZIP</t>
  </si>
  <si>
    <t>C2C2-CO-like</t>
  </si>
  <si>
    <t>C2C2-Dof</t>
  </si>
  <si>
    <t>C2C2-GATA</t>
  </si>
  <si>
    <t>C2C2-LSD</t>
  </si>
  <si>
    <t>C2C2-YABBY</t>
  </si>
  <si>
    <t>C2H2</t>
  </si>
  <si>
    <t>C3H</t>
  </si>
  <si>
    <t>CAMTA</t>
  </si>
  <si>
    <t>CPP</t>
  </si>
  <si>
    <t xml:space="preserve">https://www.arabidopsis.org/browse/genefamily/CPP.jsp </t>
    <phoneticPr fontId="1" type="noConversion"/>
  </si>
  <si>
    <t>CSD</t>
  </si>
  <si>
    <t>DBB</t>
  </si>
  <si>
    <t>DBP</t>
  </si>
  <si>
    <t>E2F-DP</t>
  </si>
  <si>
    <t>EIL</t>
  </si>
  <si>
    <t>FAR1</t>
  </si>
  <si>
    <t>GARP-ARR-B</t>
  </si>
  <si>
    <t>GARP-G2-like</t>
  </si>
  <si>
    <t>GeBP</t>
  </si>
  <si>
    <t>GRAS</t>
  </si>
  <si>
    <t>GRF</t>
  </si>
  <si>
    <t>HB-BELL</t>
  </si>
  <si>
    <t>HB-HD-ZIP</t>
  </si>
  <si>
    <t>HB-KNOX</t>
  </si>
  <si>
    <t>HB-other</t>
  </si>
  <si>
    <t>HB-PHD</t>
  </si>
  <si>
    <t>HB-WOX</t>
  </si>
  <si>
    <t>HRT</t>
  </si>
  <si>
    <t>HSF</t>
  </si>
  <si>
    <t>LFY</t>
  </si>
  <si>
    <t>LIM</t>
  </si>
  <si>
    <t>LOB</t>
  </si>
  <si>
    <t>MADS</t>
  </si>
  <si>
    <t xml:space="preserve">https://www.arabidopsis.org/browse/genefamily/MADSlike.jsp </t>
    <phoneticPr fontId="1" type="noConversion"/>
  </si>
  <si>
    <t>MYB</t>
  </si>
  <si>
    <t>MYB-related</t>
  </si>
  <si>
    <t>NAC</t>
  </si>
  <si>
    <t>NF-X1</t>
  </si>
  <si>
    <t>NF-YA</t>
  </si>
  <si>
    <t>NF-YB</t>
  </si>
  <si>
    <t>NF-YC</t>
  </si>
  <si>
    <t>NOZZLE</t>
  </si>
  <si>
    <t>OFP</t>
  </si>
  <si>
    <t>PLATZ</t>
  </si>
  <si>
    <t>RWP-RK</t>
  </si>
  <si>
    <t>S1Fa-like</t>
  </si>
  <si>
    <t>SAP</t>
  </si>
  <si>
    <t>SBP</t>
  </si>
  <si>
    <t>SRS</t>
  </si>
  <si>
    <t>STAT</t>
  </si>
  <si>
    <t>TCP</t>
  </si>
  <si>
    <t>Tify</t>
  </si>
  <si>
    <t>Trihelix</t>
  </si>
  <si>
    <t>TUB</t>
  </si>
  <si>
    <t>ULT</t>
  </si>
  <si>
    <t>VOZ</t>
  </si>
  <si>
    <t>Whirly</t>
  </si>
  <si>
    <t>WRKY</t>
  </si>
  <si>
    <t>zf-HD</t>
  </si>
  <si>
    <t>Total</t>
    <phoneticPr fontId="1" type="noConversion"/>
  </si>
  <si>
    <t>Aannotated total genes</t>
    <phoneticPr fontId="1" type="noConversion"/>
  </si>
  <si>
    <t>TF % of annotated total genes</t>
    <phoneticPr fontId="1" type="noConversion"/>
  </si>
  <si>
    <t>Cucumis melo</t>
    <phoneticPr fontId="1" type="noConversion"/>
  </si>
  <si>
    <t>Cucumber cv. Chinese long</t>
    <phoneticPr fontId="1" type="noConversion"/>
  </si>
  <si>
    <t>Cucumber cv.  Borszczagowski</t>
    <phoneticPr fontId="1" type="noConversion"/>
  </si>
  <si>
    <t>Cucumber cv. GY14</t>
    <phoneticPr fontId="1" type="noConversion"/>
  </si>
  <si>
    <t>Arabidopsis thaliana</t>
    <phoneticPr fontId="1" type="noConversion"/>
  </si>
  <si>
    <t>Supplementary Table S2a. 136 AP2/EREBP protein sequences identified in cucumber cv. Chinese long by genome-wide searches</t>
    <phoneticPr fontId="1" type="noConversion"/>
  </si>
  <si>
    <t>Supplementary Table S2b. 132 AP2/EREBP protein sequences identified in cucumber cv.Borszczagowski by genome-wide searches</t>
    <phoneticPr fontId="1" type="noConversion"/>
  </si>
  <si>
    <t>Supplementary Table S2c. 142 AP2/EREBP protein sequences identified in cucumber cv. Gy14 by genome-wide searches</t>
    <phoneticPr fontId="1" type="noConversion"/>
  </si>
  <si>
    <t>Supplementary Table S2e. 140 AP2/EREBP protein sequences identified in melon by genome-wide searches</t>
    <phoneticPr fontId="1" type="noConversion"/>
  </si>
  <si>
    <t>Supplementary Table S2f. 145 AP2/EREBP protein sequences identified in watermelon by genome-wide searches</t>
    <phoneticPr fontId="1" type="noConversion"/>
  </si>
  <si>
    <t>Supplementary Table S2g. 109 AP2/EREBP protein sequences identified in bitter gourd by genome-wide searches</t>
    <phoneticPr fontId="1" type="noConversion"/>
  </si>
  <si>
    <t>Supplementary Table S2h. Arabidopsis 147 AP2/EREBP protein sequences used in this study</t>
    <phoneticPr fontId="1" type="noConversion"/>
  </si>
  <si>
    <t>Clade I</t>
    <phoneticPr fontId="1" type="noConversion"/>
  </si>
  <si>
    <t>Protein length (aa)</t>
    <phoneticPr fontId="1" type="noConversion"/>
  </si>
  <si>
    <t>aa sequences</t>
    <phoneticPr fontId="1" type="noConversion"/>
  </si>
  <si>
    <t>Csa5M155570.1</t>
    <phoneticPr fontId="1" type="noConversion"/>
  </si>
  <si>
    <t>gene_1#CSB10A_v1_contig_4381</t>
    <phoneticPr fontId="1" type="noConversion"/>
  </si>
  <si>
    <t>Cucsa.302750.1</t>
    <phoneticPr fontId="1" type="noConversion"/>
  </si>
  <si>
    <t>evm.model.Chr5.580</t>
    <phoneticPr fontId="1" type="noConversion"/>
  </si>
  <si>
    <t>MELO3C005629T1</t>
    <phoneticPr fontId="1" type="noConversion"/>
  </si>
  <si>
    <t>watermelon</t>
  </si>
  <si>
    <t>Cla011488</t>
    <phoneticPr fontId="1" type="noConversion"/>
  </si>
  <si>
    <t>MOMC2_838</t>
    <phoneticPr fontId="1" type="noConversion"/>
  </si>
  <si>
    <t>Clade II</t>
    <phoneticPr fontId="1" type="noConversion"/>
  </si>
  <si>
    <t>Csa5M174570.1</t>
    <phoneticPr fontId="1" type="noConversion"/>
  </si>
  <si>
    <t>Cucsa.166340.1</t>
    <phoneticPr fontId="1" type="noConversion"/>
  </si>
  <si>
    <t>evm.model.Chr5.834</t>
    <phoneticPr fontId="1" type="noConversion"/>
  </si>
  <si>
    <t>melon</t>
  </si>
  <si>
    <t>MELO3C005367T1</t>
    <phoneticPr fontId="1" type="noConversion"/>
  </si>
  <si>
    <t>Cla002330</t>
    <phoneticPr fontId="1" type="noConversion"/>
  </si>
  <si>
    <t>Clade III</t>
    <phoneticPr fontId="1" type="noConversion"/>
  </si>
  <si>
    <t>Csa3M180260.1</t>
    <phoneticPr fontId="1" type="noConversion"/>
  </si>
  <si>
    <t>Cucsa.251030.1</t>
    <phoneticPr fontId="1" type="noConversion"/>
  </si>
  <si>
    <t>evm.model.Chr3.1638</t>
    <phoneticPr fontId="1" type="noConversion"/>
  </si>
  <si>
    <t>MELO3C006869T1</t>
    <phoneticPr fontId="1" type="noConversion"/>
  </si>
  <si>
    <t>Cla006212</t>
    <phoneticPr fontId="1" type="noConversion"/>
  </si>
  <si>
    <t>bitter gourd</t>
  </si>
  <si>
    <t>MOMC16_201</t>
    <phoneticPr fontId="1" type="noConversion"/>
  </si>
  <si>
    <t>Clade IV</t>
    <phoneticPr fontId="1" type="noConversion"/>
  </si>
  <si>
    <t>Csa3M751440.1</t>
    <phoneticPr fontId="1" type="noConversion"/>
  </si>
  <si>
    <t>gene_2#CSB10A_v1_contig_4841</t>
    <phoneticPr fontId="1" type="noConversion"/>
  </si>
  <si>
    <t>Cucsa.378450.1</t>
    <phoneticPr fontId="1" type="noConversion"/>
  </si>
  <si>
    <t>evm.model.Chr3.3373</t>
    <phoneticPr fontId="1" type="noConversion"/>
  </si>
  <si>
    <t>MELO3C009442T1</t>
    <phoneticPr fontId="1" type="noConversion"/>
  </si>
  <si>
    <t>Cla017719</t>
    <phoneticPr fontId="1" type="noConversion"/>
  </si>
  <si>
    <t>MOMC32_103</t>
    <phoneticPr fontId="1" type="noConversion"/>
  </si>
  <si>
    <t>Clade</t>
    <phoneticPr fontId="1" type="noConversion"/>
  </si>
  <si>
    <t>Gene_ID</t>
    <phoneticPr fontId="1" type="noConversion"/>
  </si>
  <si>
    <t>Species</t>
    <phoneticPr fontId="1" type="noConversion"/>
  </si>
  <si>
    <t xml:space="preserve">cucumber cv. Chinese long,  </t>
    <phoneticPr fontId="1" type="noConversion"/>
  </si>
  <si>
    <t>cucumber cv. Chinese long</t>
    <phoneticPr fontId="1" type="noConversion"/>
  </si>
  <si>
    <t>cucumber cv. Gy14</t>
    <phoneticPr fontId="1" type="noConversion"/>
  </si>
  <si>
    <t>cucumber cv. Borszczagowski</t>
    <phoneticPr fontId="1" type="noConversion"/>
  </si>
  <si>
    <t>melon</t>
    <phoneticPr fontId="1" type="noConversion"/>
  </si>
  <si>
    <t>watermelon</t>
    <phoneticPr fontId="1" type="noConversion"/>
  </si>
  <si>
    <t>bitter gourd</t>
    <phoneticPr fontId="1" type="noConversion"/>
  </si>
  <si>
    <t>Subfamily</t>
    <phoneticPr fontId="1" type="noConversion"/>
  </si>
  <si>
    <t>subgroup</t>
    <phoneticPr fontId="1" type="noConversion"/>
  </si>
  <si>
    <t>A1</t>
    <phoneticPr fontId="1" type="noConversion"/>
  </si>
  <si>
    <t xml:space="preserve">https://www.arabidopsis.org/browse/genefamily/AP2EREBP.jsp </t>
    <phoneticPr fontId="1" type="noConversion"/>
  </si>
  <si>
    <t xml:space="preserve">https://www.arabidopsis.org/browse/genefamily/Alfinlike.jsp </t>
    <phoneticPr fontId="1" type="noConversion"/>
  </si>
  <si>
    <t xml:space="preserve">https://www.arabidopsis.org/browse/genefamily/ARF.jsp </t>
    <phoneticPr fontId="1" type="noConversion"/>
  </si>
  <si>
    <t xml:space="preserve">https://www.arabidopsis.org/browse/genefamily/bpc.jsp </t>
    <phoneticPr fontId="1" type="noConversion"/>
  </si>
  <si>
    <t xml:space="preserve">https://www.arabidopsis.org/browse/genefamily/bHLH.jsp </t>
    <phoneticPr fontId="1" type="noConversion"/>
  </si>
  <si>
    <t xml:space="preserve">https://www.arabidopsis.org/browse/genefamily/bZIP-Jak.jsp </t>
    <phoneticPr fontId="1" type="noConversion"/>
  </si>
  <si>
    <t xml:space="preserve">https://www.arabidopsis.org/browse/genefamily/C2C2COlike.jsp </t>
    <phoneticPr fontId="1" type="noConversion"/>
  </si>
  <si>
    <t xml:space="preserve">https://www.arabidopsis.org/browse/genefamily/C2C2Dof.jsp </t>
    <phoneticPr fontId="1" type="noConversion"/>
  </si>
  <si>
    <t xml:space="preserve">https://www.arabidopsis.org/browse/genefamily/C2C2Gata.jsp </t>
    <phoneticPr fontId="1" type="noConversion"/>
  </si>
  <si>
    <t xml:space="preserve">https://www.arabidopsis.org/browse/genefamily/C2C2YABBY.jsp </t>
    <phoneticPr fontId="1" type="noConversion"/>
  </si>
  <si>
    <t xml:space="preserve">https://www.arabidopsis.org/browse/genefamily/C2H2.jsp </t>
    <phoneticPr fontId="1" type="noConversion"/>
  </si>
  <si>
    <t xml:space="preserve">https://www.arabidopsis.org/browse/genefamily/C3H.jsp </t>
    <phoneticPr fontId="1" type="noConversion"/>
  </si>
  <si>
    <t xml:space="preserve">https://www.arabidopsis.org/browse/genefamily/CAMTA.jsp </t>
    <phoneticPr fontId="1" type="noConversion"/>
  </si>
  <si>
    <t xml:space="preserve">https://www.arabidopsis.org/browse/genefamily/E2FDP.jsp </t>
    <phoneticPr fontId="1" type="noConversion"/>
  </si>
  <si>
    <t xml:space="preserve">https://www.arabidopsis.org/browse/genefamily/EIL.jsp </t>
    <phoneticPr fontId="1" type="noConversion"/>
  </si>
  <si>
    <t xml:space="preserve">https://www.arabidopsis.org/browse/genefamily/G2like.jsp </t>
    <phoneticPr fontId="1" type="noConversion"/>
  </si>
  <si>
    <t xml:space="preserve">https://www.arabidopsis.org/browse/genefamily/GeBP.jsp </t>
    <phoneticPr fontId="1" type="noConversion"/>
  </si>
  <si>
    <t xml:space="preserve">https://www.arabidopsis.org/browse/genefamily/gras_genefamily.jsp </t>
    <phoneticPr fontId="1" type="noConversion"/>
  </si>
  <si>
    <t xml:space="preserve">https://www.arabidopsis.org/browse/genefamily/GRF.jsp </t>
    <phoneticPr fontId="1" type="noConversion"/>
  </si>
  <si>
    <t xml:space="preserve">https://www.arabidopsis.org/browse/genefamily/HRT.jsp </t>
    <phoneticPr fontId="1" type="noConversion"/>
  </si>
  <si>
    <t xml:space="preserve">https://www.arabidopsis.org/browse/genefamily/Hsfs.jsp </t>
    <phoneticPr fontId="1" type="noConversion"/>
  </si>
  <si>
    <t xml:space="preserve">https://www.arabidopsis.org/browse/genefamily/lob.jsp </t>
    <phoneticPr fontId="1" type="noConversion"/>
  </si>
  <si>
    <t xml:space="preserve">https://www.arabidopsis.org/browse/genefamily/MYB.jsp </t>
    <phoneticPr fontId="1" type="noConversion"/>
  </si>
  <si>
    <t xml:space="preserve">https://www.arabidopsis.org/browse/genefamily/NAC.jsp </t>
    <phoneticPr fontId="1" type="noConversion"/>
  </si>
  <si>
    <t xml:space="preserve">https://www.arabidopsis.org/browse/genefamily/sbp_box_genefamily.jsp </t>
    <phoneticPr fontId="1" type="noConversion"/>
  </si>
  <si>
    <t xml:space="preserve">https://www.arabidopsis.org/browse/genefamily/TCP.jsp </t>
    <phoneticPr fontId="1" type="noConversion"/>
  </si>
  <si>
    <t xml:space="preserve">https://www.arabidopsis.org/browse/genefamily/tify.jsp </t>
    <phoneticPr fontId="1" type="noConversion"/>
  </si>
  <si>
    <t xml:space="preserve">https://www.arabidopsis.org/browse/genefamily/Trihelix.jsp </t>
    <phoneticPr fontId="1" type="noConversion"/>
  </si>
  <si>
    <t xml:space="preserve">https://www.arabidopsis.org/browse/genefamily/TUB.jsp </t>
    <phoneticPr fontId="1" type="noConversion"/>
  </si>
  <si>
    <t xml:space="preserve">https://www.arabidopsis.org/browse/genefamily/VOZ9.jsp </t>
    <phoneticPr fontId="1" type="noConversion"/>
  </si>
  <si>
    <t xml:space="preserve">https://www.arabidopsis.org/browse/genefamily/Whirly.jsp </t>
    <phoneticPr fontId="1" type="noConversion"/>
  </si>
  <si>
    <t xml:space="preserve">https://www.arabidopsis.org/browse/genefamily/WRKY-Som.jsp </t>
    <phoneticPr fontId="1" type="noConversion"/>
  </si>
  <si>
    <t xml:space="preserve">https://www.arabidopsis.org/browse/genefamily/ZF-HD.jsp </t>
    <phoneticPr fontId="1" type="noConversion"/>
  </si>
  <si>
    <t>MSSSSSSSTNDHLPPPTTVAKRKAGRKKFQETRHPIYKGVRQRNGKWVCELRRPNKKSSFWVGTFCSPKRAAIAYDVVALAIKGESVPLNFPNFAHSFPRVMSSSSSISDIRAMAIKTAETFTSGDILTPLSLSSPSSLSLCSLMSEEKVVGPNYFWDEEEVFNMPAIIAGMAEGLIITPPGMKKEFDWEDSENTIELSLWSHE</t>
    <phoneticPr fontId="1" type="noConversion"/>
  </si>
  <si>
    <t>SRR351906</t>
  </si>
  <si>
    <t>SRR351905</t>
  </si>
  <si>
    <t>SRR351499</t>
  </si>
  <si>
    <t>SRR351911</t>
  </si>
  <si>
    <t>SRR351910</t>
  </si>
  <si>
    <t>SRR351912</t>
  </si>
  <si>
    <t>SRR351908</t>
  </si>
  <si>
    <t>SRR351476</t>
  </si>
  <si>
    <t>SRR351495</t>
  </si>
  <si>
    <t>SRR351489</t>
  </si>
  <si>
    <t>Sample name</t>
  </si>
  <si>
    <t>Leaf</t>
    <phoneticPr fontId="1" type="noConversion"/>
  </si>
  <si>
    <t>stem</t>
  </si>
  <si>
    <t>root</t>
  </si>
  <si>
    <t>tendril_base</t>
  </si>
  <si>
    <t>tendril</t>
    <phoneticPr fontId="1" type="noConversion"/>
  </si>
  <si>
    <t>female_flower</t>
    <phoneticPr fontId="1" type="noConversion"/>
  </si>
  <si>
    <t>male_flower</t>
    <phoneticPr fontId="1" type="noConversion"/>
  </si>
  <si>
    <t>ovary</t>
  </si>
  <si>
    <t>ovary_unfertilized_expanded</t>
    <phoneticPr fontId="1" type="noConversion"/>
  </si>
  <si>
    <t>ovary_fertilized_expanded</t>
    <phoneticPr fontId="1" type="noConversion"/>
  </si>
  <si>
    <t>FPKM</t>
  </si>
  <si>
    <t>Total number</t>
    <phoneticPr fontId="1" type="noConversion"/>
  </si>
  <si>
    <t>Total bases</t>
    <phoneticPr fontId="1" type="noConversion"/>
  </si>
  <si>
    <t>Trimmed bases</t>
    <phoneticPr fontId="1" type="noConversion"/>
  </si>
  <si>
    <t>Supplementary Table S4. FPKM values of cucumber AP2/EREBP genes determined using cucumber SRA data registered in GenBank under Bioproject acc. PRJNA80169 (http://www.ncbi.nlm.nih.gov/bioproject/PRJNA80169)</t>
    <phoneticPr fontId="21" type="noConversion"/>
  </si>
  <si>
    <t>SRA no. (in Bioproject PRJNA80169)</t>
    <phoneticPr fontId="1" type="noConversion"/>
  </si>
  <si>
    <t>CBF/DREB1-homologue</t>
    <phoneticPr fontId="1" type="noConversion"/>
  </si>
  <si>
    <r>
      <t>Supplementary Table S2d. 146 AP2/EREBP protein sequences identified in wild cucumber (</t>
    </r>
    <r>
      <rPr>
        <b/>
        <i/>
        <sz val="12"/>
        <rFont val="Times New Roman"/>
        <family val="1"/>
      </rPr>
      <t xml:space="preserve">C. sativus </t>
    </r>
    <r>
      <rPr>
        <b/>
        <sz val="12"/>
        <rFont val="Times New Roman"/>
        <family val="1"/>
      </rPr>
      <t xml:space="preserve">var. </t>
    </r>
    <r>
      <rPr>
        <b/>
        <i/>
        <sz val="11"/>
        <rFont val="맑은 고딕"/>
        <family val="3"/>
        <charset val="129"/>
        <scheme val="minor"/>
      </rPr>
      <t>hardwickii</t>
    </r>
    <r>
      <rPr>
        <b/>
        <sz val="11"/>
        <rFont val="맑은 고딕"/>
        <family val="3"/>
        <charset val="129"/>
        <scheme val="minor"/>
      </rPr>
      <t>)</t>
    </r>
    <r>
      <rPr>
        <b/>
        <sz val="11"/>
        <rFont val="맑은 고딕"/>
        <family val="2"/>
        <scheme val="minor"/>
      </rPr>
      <t xml:space="preserve"> by genome-wide searches</t>
    </r>
    <phoneticPr fontId="1" type="noConversion"/>
  </si>
  <si>
    <r>
      <t xml:space="preserve">Cucumis sativus </t>
    </r>
    <r>
      <rPr>
        <b/>
        <sz val="10"/>
        <rFont val="Times New Roman"/>
        <family val="1"/>
      </rPr>
      <t>var.</t>
    </r>
    <r>
      <rPr>
        <b/>
        <i/>
        <sz val="10"/>
        <rFont val="Times New Roman"/>
        <family val="1"/>
      </rPr>
      <t xml:space="preserve"> sativus</t>
    </r>
    <phoneticPr fontId="1" type="noConversion"/>
  </si>
  <si>
    <r>
      <t xml:space="preserve">Cucumis sativus </t>
    </r>
    <r>
      <rPr>
        <b/>
        <sz val="10"/>
        <rFont val="Times New Roman"/>
        <family val="1"/>
      </rPr>
      <t>var.</t>
    </r>
    <r>
      <rPr>
        <b/>
        <i/>
        <sz val="10"/>
        <rFont val="Times New Roman"/>
        <family val="1"/>
      </rPr>
      <t xml:space="preserve"> hardwicki</t>
    </r>
    <phoneticPr fontId="1" type="noConversion"/>
  </si>
  <si>
    <t>Wild cucumber</t>
    <phoneticPr fontId="1" type="noConversion"/>
  </si>
  <si>
    <r>
      <t xml:space="preserve">Supplementary Table S1. Summary of transcription factor (TF) genes identified in five Cucurbitaceae species and </t>
    </r>
    <r>
      <rPr>
        <b/>
        <i/>
        <sz val="12"/>
        <color rgb="FF000000"/>
        <rFont val="Times New Roman"/>
        <family val="1"/>
      </rPr>
      <t>Arabidopsis thaliana</t>
    </r>
    <r>
      <rPr>
        <b/>
        <sz val="12"/>
        <color rgb="FF000000"/>
        <rFont val="Times New Roman"/>
        <family val="1"/>
      </rPr>
      <t xml:space="preserve">, using iTAK 1.6b standalone sw (http://bioinfo.bti.cornell.edu/cgi-bin/itak/index.cgi). The sensitivity scor of identification was calculated using corresponding genes annotated in Arabidopsis (TAIR10) genomes, as did in carrot genome paper (Iorizzo et al., 2016). </t>
    </r>
    <phoneticPr fontId="1" type="noConversion"/>
  </si>
  <si>
    <t>wild cucumber</t>
    <phoneticPr fontId="1" type="noConversion"/>
  </si>
  <si>
    <t>AB125974 CMe-DREB1</t>
  </si>
  <si>
    <t>AB125975 CMe-ERF1</t>
    <phoneticPr fontId="1" type="noConversion"/>
  </si>
  <si>
    <t>AB125976 CMe-ERF2</t>
    <phoneticPr fontId="1" type="noConversion"/>
  </si>
  <si>
    <r>
      <t xml:space="preserve">Supplementary Table S3. </t>
    </r>
    <r>
      <rPr>
        <b/>
        <i/>
        <sz val="12"/>
        <color theme="1"/>
        <rFont val="Times New Roman"/>
        <family val="1"/>
      </rPr>
      <t>CBF/DREB1</t>
    </r>
    <r>
      <rPr>
        <b/>
        <sz val="12"/>
        <color theme="1"/>
        <rFont val="Times New Roman"/>
        <family val="1"/>
      </rPr>
      <t>-homologues in A1 subgroup of DREB subfamily</t>
    </r>
    <phoneticPr fontId="1" type="noConversion"/>
  </si>
  <si>
    <t>Online ISSN: 2287-9366
 Print ISSN: 2287-9358</t>
    <phoneticPr fontId="1" type="noConversion"/>
  </si>
  <si>
    <t>Plant Breed. Biotech. 2017 (June) 5(2):123~133
https://doi.org/10.9787/PBB.2017.5.2.123</t>
    <phoneticPr fontId="1" type="noConversion"/>
  </si>
  <si>
    <t>Plant Breed. Biotech. 2017 (June) 5(2):123~133
https://doi.org/10.9787/PBB.2017.5.2.123</t>
    <phoneticPr fontId="1" type="noConversion"/>
  </si>
  <si>
    <t>Online ISSN: 2287-9366
 Print ISSN: 2287-9358</t>
    <phoneticPr fontId="1" type="noConversion"/>
  </si>
  <si>
    <t>Online ISSN: 2287-9366
 Print ISSN: 2287-9358</t>
    <phoneticPr fontId="1" type="noConversion"/>
  </si>
  <si>
    <t>Plant Breed. Biotech. 2017 (June) 5(2):123~133                                                                                           Online ISSN: 2287-9366
https://doi.org/10.9787/PBB.2017.5.2.123                                                                                                        Print ISSN: 2287-9358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</si>
</sst>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-* #,##0_-;\-* #,##0_-;_-* &quot;-&quot;_-;_-@_-"/>
  </numFmts>
  <fonts count="26">
    <font>
      <sz val="11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11"/>
      <color theme="1"/>
      <name val="맑은 고딕"/>
      <family val="2"/>
      <scheme val="minor"/>
    </font>
    <font>
      <sz val="11"/>
      <color rgb="FF006100"/>
      <name val="맑은 고딕"/>
      <family val="2"/>
      <charset val="129"/>
      <scheme val="minor"/>
    </font>
    <font>
      <b/>
      <sz val="12"/>
      <color rgb="FF000000"/>
      <name val="Times New Roman"/>
      <family val="1"/>
    </font>
    <font>
      <sz val="11"/>
      <color theme="1"/>
      <name val="Times New Roman"/>
      <family val="1"/>
    </font>
    <font>
      <b/>
      <sz val="10"/>
      <color rgb="FF000000"/>
      <name val="Times New Roman"/>
      <family val="1"/>
    </font>
    <font>
      <b/>
      <sz val="10"/>
      <color theme="1"/>
      <name val="Times New Roman"/>
      <family val="1"/>
    </font>
    <font>
      <b/>
      <i/>
      <sz val="10"/>
      <color rgb="FF000000"/>
      <name val="Times New Roman"/>
      <family val="1"/>
    </font>
    <font>
      <sz val="11"/>
      <name val="Times New Roman"/>
      <family val="1"/>
    </font>
    <font>
      <u/>
      <sz val="11"/>
      <color theme="10"/>
      <name val="맑은 고딕"/>
      <family val="2"/>
      <scheme val="minor"/>
    </font>
    <font>
      <sz val="11"/>
      <color rgb="FFFF0000"/>
      <name val="Times New Roman"/>
      <family val="1"/>
    </font>
    <font>
      <b/>
      <i/>
      <sz val="12"/>
      <color rgb="FF000000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sz val="11"/>
      <name val="맑은 고딕"/>
      <family val="2"/>
      <scheme val="minor"/>
    </font>
    <font>
      <b/>
      <i/>
      <sz val="11"/>
      <name val="맑은 고딕"/>
      <family val="3"/>
      <charset val="129"/>
      <scheme val="minor"/>
    </font>
    <font>
      <b/>
      <sz val="11"/>
      <name val="맑은 고딕"/>
      <family val="2"/>
      <scheme val="minor"/>
    </font>
    <font>
      <sz val="11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  <font>
      <b/>
      <i/>
      <sz val="12"/>
      <name val="Times New Roman"/>
      <family val="1"/>
    </font>
    <font>
      <b/>
      <sz val="11"/>
      <name val="맑은 고딕"/>
      <family val="3"/>
      <charset val="129"/>
      <scheme val="minor"/>
    </font>
    <font>
      <sz val="11"/>
      <color rgb="FFFF0000"/>
      <name val="맑은 고딕"/>
      <family val="2"/>
      <scheme val="minor"/>
    </font>
    <font>
      <b/>
      <i/>
      <sz val="12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1" fontId="2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2" fillId="0" borderId="0"/>
    <xf numFmtId="0" fontId="10" fillId="0" borderId="0" applyNumberFormat="0" applyFill="0" applyBorder="0" applyAlignment="0" applyProtection="0"/>
  </cellStyleXfs>
  <cellXfs count="72">
    <xf numFmtId="0" fontId="0" fillId="0" borderId="0" xfId="0"/>
    <xf numFmtId="0" fontId="3" fillId="2" borderId="0" xfId="2" applyAlignment="1"/>
    <xf numFmtId="0" fontId="5" fillId="0" borderId="0" xfId="0" applyFont="1"/>
    <xf numFmtId="0" fontId="6" fillId="0" borderId="2" xfId="3" applyFont="1" applyFill="1" applyBorder="1" applyAlignment="1">
      <alignment horizontal="center" vertical="center"/>
    </xf>
    <xf numFmtId="0" fontId="6" fillId="3" borderId="0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0" fontId="6" fillId="3" borderId="8" xfId="3" applyFont="1" applyFill="1" applyBorder="1" applyAlignment="1">
      <alignment horizontal="center" vertical="center"/>
    </xf>
    <xf numFmtId="0" fontId="8" fillId="3" borderId="0" xfId="3" applyFont="1" applyFill="1" applyBorder="1" applyAlignment="1">
      <alignment horizontal="center" vertical="center" wrapText="1"/>
    </xf>
    <xf numFmtId="0" fontId="8" fillId="3" borderId="3" xfId="3" applyFont="1" applyFill="1" applyBorder="1" applyAlignment="1">
      <alignment horizontal="center" vertical="center" wrapText="1"/>
    </xf>
    <xf numFmtId="0" fontId="8" fillId="0" borderId="0" xfId="3" applyFont="1" applyFill="1" applyBorder="1" applyAlignment="1">
      <alignment horizontal="center" vertical="center"/>
    </xf>
    <xf numFmtId="2" fontId="7" fillId="0" borderId="11" xfId="3" applyNumberFormat="1" applyFont="1" applyBorder="1" applyAlignment="1">
      <alignment horizontal="center" vertical="center" wrapText="1"/>
    </xf>
    <xf numFmtId="0" fontId="6" fillId="0" borderId="0" xfId="3" applyFont="1" applyBorder="1" applyAlignment="1">
      <alignment horizontal="center" vertical="center"/>
    </xf>
    <xf numFmtId="0" fontId="6" fillId="3" borderId="0" xfId="3" applyFont="1" applyFill="1" applyBorder="1" applyAlignment="1">
      <alignment horizontal="center" vertical="center" wrapText="1"/>
    </xf>
    <xf numFmtId="2" fontId="7" fillId="0" borderId="0" xfId="3" applyNumberFormat="1" applyFont="1" applyBorder="1" applyAlignment="1">
      <alignment horizontal="center" vertical="center" wrapText="1"/>
    </xf>
    <xf numFmtId="0" fontId="7" fillId="0" borderId="0" xfId="3" applyFont="1" applyBorder="1" applyAlignment="1">
      <alignment horizontal="center" vertical="center" wrapText="1"/>
    </xf>
    <xf numFmtId="0" fontId="9" fillId="0" borderId="0" xfId="0" applyFont="1" applyFill="1" applyAlignment="1">
      <alignment vertical="center"/>
    </xf>
    <xf numFmtId="0" fontId="9" fillId="0" borderId="0" xfId="0" applyFont="1" applyFill="1" applyBorder="1" applyAlignment="1">
      <alignment vertical="center"/>
    </xf>
    <xf numFmtId="0" fontId="5" fillId="0" borderId="0" xfId="0" applyFont="1" applyFill="1" applyAlignment="1">
      <alignment vertical="center"/>
    </xf>
    <xf numFmtId="2" fontId="5" fillId="0" borderId="0" xfId="0" applyNumberFormat="1" applyFont="1" applyFill="1" applyAlignment="1">
      <alignment vertical="center"/>
    </xf>
    <xf numFmtId="2" fontId="5" fillId="0" borderId="0" xfId="0" applyNumberFormat="1" applyFont="1" applyAlignment="1">
      <alignment vertical="center"/>
    </xf>
    <xf numFmtId="0" fontId="5" fillId="0" borderId="0" xfId="0" applyFont="1" applyAlignment="1">
      <alignment vertical="center"/>
    </xf>
    <xf numFmtId="0" fontId="5" fillId="0" borderId="0" xfId="0" applyFont="1" applyFill="1" applyBorder="1" applyAlignment="1">
      <alignment vertical="center"/>
    </xf>
    <xf numFmtId="0" fontId="11" fillId="0" borderId="0" xfId="0" applyFont="1" applyFill="1" applyAlignment="1">
      <alignment vertical="center"/>
    </xf>
    <xf numFmtId="2" fontId="11" fillId="0" borderId="0" xfId="0" applyNumberFormat="1" applyFont="1" applyAlignment="1">
      <alignment vertical="center"/>
    </xf>
    <xf numFmtId="2" fontId="9" fillId="0" borderId="0" xfId="0" applyNumberFormat="1" applyFont="1" applyAlignment="1">
      <alignment vertical="center"/>
    </xf>
    <xf numFmtId="41" fontId="5" fillId="0" borderId="0" xfId="1" applyFont="1" applyFill="1" applyAlignment="1">
      <alignment vertical="center"/>
    </xf>
    <xf numFmtId="0" fontId="5" fillId="0" borderId="0" xfId="0" applyFont="1" applyFill="1" applyBorder="1" applyAlignment="1">
      <alignment vertical="center" wrapText="1"/>
    </xf>
    <xf numFmtId="3" fontId="5" fillId="0" borderId="0" xfId="0" applyNumberFormat="1" applyFont="1" applyFill="1" applyAlignment="1">
      <alignment vertical="center"/>
    </xf>
    <xf numFmtId="0" fontId="5" fillId="0" borderId="0" xfId="0" applyFont="1" applyFill="1"/>
    <xf numFmtId="0" fontId="13" fillId="3" borderId="8" xfId="3" applyFont="1" applyFill="1" applyBorder="1" applyAlignment="1">
      <alignment horizontal="center" vertical="center" wrapText="1"/>
    </xf>
    <xf numFmtId="0" fontId="13" fillId="3" borderId="3" xfId="3" applyFont="1" applyFill="1" applyBorder="1" applyAlignment="1">
      <alignment horizontal="center" vertical="center" wrapText="1"/>
    </xf>
    <xf numFmtId="0" fontId="14" fillId="3" borderId="0" xfId="3" applyFont="1" applyFill="1" applyBorder="1" applyAlignment="1">
      <alignment horizontal="center" vertical="center" wrapText="1"/>
    </xf>
    <xf numFmtId="0" fontId="15" fillId="0" borderId="0" xfId="0" applyFont="1"/>
    <xf numFmtId="0" fontId="16" fillId="0" borderId="0" xfId="0" applyFont="1"/>
    <xf numFmtId="0" fontId="17" fillId="0" borderId="0" xfId="0" applyFont="1"/>
    <xf numFmtId="0" fontId="20" fillId="0" borderId="0" xfId="0" applyFont="1"/>
    <xf numFmtId="0" fontId="10" fillId="0" borderId="0" xfId="4" applyAlignment="1">
      <alignment vertical="center"/>
    </xf>
    <xf numFmtId="0" fontId="11" fillId="4" borderId="0" xfId="0" applyFont="1" applyFill="1" applyAlignment="1">
      <alignment vertical="center"/>
    </xf>
    <xf numFmtId="0" fontId="11" fillId="4" borderId="0" xfId="0" applyFont="1" applyFill="1" applyBorder="1" applyAlignment="1">
      <alignment vertical="center"/>
    </xf>
    <xf numFmtId="0" fontId="15" fillId="0" borderId="0" xfId="0" applyFont="1" applyAlignment="1">
      <alignment vertical="center"/>
    </xf>
    <xf numFmtId="0" fontId="0" fillId="0" borderId="0" xfId="0" applyAlignment="1">
      <alignment vertical="center"/>
    </xf>
    <xf numFmtId="41" fontId="0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2" borderId="0" xfId="2" applyAlignment="1">
      <alignment vertical="center" wrapText="1"/>
    </xf>
    <xf numFmtId="0" fontId="3" fillId="2" borderId="0" xfId="2" applyAlignment="1">
      <alignment vertical="center"/>
    </xf>
    <xf numFmtId="0" fontId="3" fillId="2" borderId="0" xfId="2" applyAlignment="1">
      <alignment horizontal="center" vertical="center"/>
    </xf>
    <xf numFmtId="0" fontId="24" fillId="0" borderId="0" xfId="0" applyFont="1"/>
    <xf numFmtId="0" fontId="4" fillId="0" borderId="1" xfId="3" applyFont="1" applyBorder="1" applyAlignment="1">
      <alignment horizontal="left" vertical="top" wrapText="1"/>
    </xf>
    <xf numFmtId="0" fontId="4" fillId="0" borderId="0" xfId="3" applyFont="1" applyBorder="1" applyAlignment="1">
      <alignment horizontal="left" vertical="top" wrapText="1"/>
    </xf>
    <xf numFmtId="0" fontId="6" fillId="0" borderId="2" xfId="3" applyFont="1" applyBorder="1" applyAlignment="1">
      <alignment horizontal="center" vertical="center"/>
    </xf>
    <xf numFmtId="0" fontId="6" fillId="0" borderId="0" xfId="3" applyFont="1" applyBorder="1" applyAlignment="1">
      <alignment horizontal="center" vertical="center"/>
    </xf>
    <xf numFmtId="0" fontId="6" fillId="0" borderId="8" xfId="3" applyFont="1" applyBorder="1" applyAlignment="1">
      <alignment horizontal="center" vertical="center"/>
    </xf>
    <xf numFmtId="0" fontId="6" fillId="3" borderId="3" xfId="3" applyFont="1" applyFill="1" applyBorder="1" applyAlignment="1">
      <alignment horizontal="center" vertical="center"/>
    </xf>
    <xf numFmtId="2" fontId="7" fillId="0" borderId="4" xfId="3" applyNumberFormat="1" applyFont="1" applyBorder="1" applyAlignment="1">
      <alignment horizontal="center" vertical="center" wrapText="1"/>
    </xf>
    <xf numFmtId="2" fontId="7" fillId="0" borderId="2" xfId="3" applyNumberFormat="1" applyFont="1" applyBorder="1" applyAlignment="1">
      <alignment horizontal="center" vertical="center" wrapText="1"/>
    </xf>
    <xf numFmtId="2" fontId="7" fillId="0" borderId="5" xfId="3" applyNumberFormat="1" applyFont="1" applyBorder="1" applyAlignment="1">
      <alignment horizontal="center" vertical="center" wrapText="1"/>
    </xf>
    <xf numFmtId="2" fontId="7" fillId="0" borderId="1" xfId="3" applyNumberFormat="1" applyFont="1" applyBorder="1" applyAlignment="1">
      <alignment horizontal="center" vertical="center" wrapText="1"/>
    </xf>
    <xf numFmtId="2" fontId="7" fillId="0" borderId="0" xfId="3" applyNumberFormat="1" applyFont="1" applyBorder="1" applyAlignment="1">
      <alignment horizontal="center" vertical="center" wrapText="1"/>
    </xf>
    <xf numFmtId="2" fontId="7" fillId="0" borderId="7" xfId="3" applyNumberFormat="1" applyFont="1" applyBorder="1" applyAlignment="1">
      <alignment horizontal="center" vertical="center" wrapText="1"/>
    </xf>
    <xf numFmtId="2" fontId="7" fillId="0" borderId="9" xfId="3" applyNumberFormat="1" applyFont="1" applyBorder="1" applyAlignment="1">
      <alignment horizontal="center" vertical="center" wrapText="1"/>
    </xf>
    <xf numFmtId="2" fontId="7" fillId="0" borderId="8" xfId="3" applyNumberFormat="1" applyFont="1" applyBorder="1" applyAlignment="1">
      <alignment horizontal="center" vertical="center" wrapText="1"/>
    </xf>
    <xf numFmtId="2" fontId="7" fillId="0" borderId="10" xfId="3" applyNumberFormat="1" applyFont="1" applyBorder="1" applyAlignment="1">
      <alignment horizontal="center" vertical="center" wrapText="1"/>
    </xf>
    <xf numFmtId="0" fontId="7" fillId="0" borderId="6" xfId="3" applyFont="1" applyBorder="1" applyAlignment="1">
      <alignment horizontal="center" vertical="center" wrapText="1"/>
    </xf>
    <xf numFmtId="0" fontId="6" fillId="3" borderId="8" xfId="3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 wrapText="1"/>
    </xf>
    <xf numFmtId="0" fontId="5" fillId="0" borderId="12" xfId="0" applyFont="1" applyBorder="1" applyAlignment="1">
      <alignment horizontal="left" wrapText="1"/>
    </xf>
    <xf numFmtId="0" fontId="5" fillId="0" borderId="0" xfId="0" applyFont="1" applyBorder="1" applyAlignment="1">
      <alignment horizontal="right" wrapText="1"/>
    </xf>
    <xf numFmtId="0" fontId="5" fillId="0" borderId="12" xfId="0" applyFont="1" applyBorder="1" applyAlignment="1">
      <alignment horizontal="right" wrapText="1"/>
    </xf>
    <xf numFmtId="0" fontId="5" fillId="0" borderId="12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right"/>
    </xf>
    <xf numFmtId="0" fontId="5" fillId="0" borderId="12" xfId="0" applyFont="1" applyBorder="1" applyAlignment="1">
      <alignment horizontal="left"/>
    </xf>
    <xf numFmtId="0" fontId="5" fillId="0" borderId="12" xfId="0" applyFont="1" applyBorder="1" applyAlignment="1">
      <alignment wrapText="1"/>
    </xf>
  </cellXfs>
  <cellStyles count="5">
    <cellStyle name="Normal 4" xfId="3"/>
    <cellStyle name="쉼표 [0]" xfId="1" builtinId="6"/>
    <cellStyle name="좋음" xfId="2" builtinId="26"/>
    <cellStyle name="표준" xfId="0" builtinId="0"/>
    <cellStyle name="하이퍼링크" xfId="4" builtinId="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rabidopsis.org/browse/genefamily/CAMTA.jsp" TargetMode="External"/><Relationship Id="rId13" Type="http://schemas.openxmlformats.org/officeDocument/2006/relationships/hyperlink" Target="https://www.arabidopsis.org/browse/genefamily/GeBP.jsp" TargetMode="External"/><Relationship Id="rId18" Type="http://schemas.openxmlformats.org/officeDocument/2006/relationships/hyperlink" Target="https://www.arabidopsis.org/browse/genefamily/lob.jsp" TargetMode="External"/><Relationship Id="rId26" Type="http://schemas.openxmlformats.org/officeDocument/2006/relationships/hyperlink" Target="https://www.arabidopsis.org/browse/genefamily/TUB.jsp" TargetMode="External"/><Relationship Id="rId3" Type="http://schemas.openxmlformats.org/officeDocument/2006/relationships/hyperlink" Target="https://www.arabidopsis.org/browse/genefamily/C2C2Dof.jsp" TargetMode="External"/><Relationship Id="rId21" Type="http://schemas.openxmlformats.org/officeDocument/2006/relationships/hyperlink" Target="https://www.arabidopsis.org/browse/genefamily/NAC.jsp" TargetMode="External"/><Relationship Id="rId34" Type="http://schemas.openxmlformats.org/officeDocument/2006/relationships/hyperlink" Target="https://www.arabidopsis.org/browse/genefamily/bpc.jsp" TargetMode="External"/><Relationship Id="rId7" Type="http://schemas.openxmlformats.org/officeDocument/2006/relationships/hyperlink" Target="https://www.arabidopsis.org/browse/genefamily/C3H.jsp" TargetMode="External"/><Relationship Id="rId12" Type="http://schemas.openxmlformats.org/officeDocument/2006/relationships/hyperlink" Target="https://www.arabidopsis.org/browse/genefamily/G2like.jsp" TargetMode="External"/><Relationship Id="rId17" Type="http://schemas.openxmlformats.org/officeDocument/2006/relationships/hyperlink" Target="https://www.arabidopsis.org/browse/genefamily/HRT.jsp" TargetMode="External"/><Relationship Id="rId25" Type="http://schemas.openxmlformats.org/officeDocument/2006/relationships/hyperlink" Target="https://www.arabidopsis.org/browse/genefamily/Trihelix.jsp" TargetMode="External"/><Relationship Id="rId33" Type="http://schemas.openxmlformats.org/officeDocument/2006/relationships/hyperlink" Target="https://www.arabidopsis.org/browse/genefamily/ARF.jsp" TargetMode="External"/><Relationship Id="rId2" Type="http://schemas.openxmlformats.org/officeDocument/2006/relationships/hyperlink" Target="https://www.arabidopsis.org/browse/genefamily/C2C2Gata.jsp" TargetMode="External"/><Relationship Id="rId16" Type="http://schemas.openxmlformats.org/officeDocument/2006/relationships/hyperlink" Target="https://www.arabidopsis.org/browse/genefamily/Hsfs.jsp" TargetMode="External"/><Relationship Id="rId20" Type="http://schemas.openxmlformats.org/officeDocument/2006/relationships/hyperlink" Target="https://www.arabidopsis.org/browse/genefamily/MYB.jsp" TargetMode="External"/><Relationship Id="rId29" Type="http://schemas.openxmlformats.org/officeDocument/2006/relationships/hyperlink" Target="https://www.arabidopsis.org/browse/genefamily/WRKY-Som.jsp" TargetMode="External"/><Relationship Id="rId1" Type="http://schemas.openxmlformats.org/officeDocument/2006/relationships/hyperlink" Target="https://www.arabidopsis.org/browse/genefamily/bZIP-Jak.jsp" TargetMode="External"/><Relationship Id="rId6" Type="http://schemas.openxmlformats.org/officeDocument/2006/relationships/hyperlink" Target="https://www.arabidopsis.org/browse/genefamily/C2H2.jsp" TargetMode="External"/><Relationship Id="rId11" Type="http://schemas.openxmlformats.org/officeDocument/2006/relationships/hyperlink" Target="https://www.arabidopsis.org/browse/genefamily/EIL.jsp" TargetMode="External"/><Relationship Id="rId24" Type="http://schemas.openxmlformats.org/officeDocument/2006/relationships/hyperlink" Target="https://www.arabidopsis.org/browse/genefamily/tify.jsp" TargetMode="External"/><Relationship Id="rId32" Type="http://schemas.openxmlformats.org/officeDocument/2006/relationships/hyperlink" Target="https://www.arabidopsis.org/browse/genefamily/AP2EREBP.jsp" TargetMode="External"/><Relationship Id="rId5" Type="http://schemas.openxmlformats.org/officeDocument/2006/relationships/hyperlink" Target="https://www.arabidopsis.org/browse/genefamily/C2C2YABBY.jsp" TargetMode="External"/><Relationship Id="rId15" Type="http://schemas.openxmlformats.org/officeDocument/2006/relationships/hyperlink" Target="https://www.arabidopsis.org/browse/genefamily/GRF.jsp" TargetMode="External"/><Relationship Id="rId23" Type="http://schemas.openxmlformats.org/officeDocument/2006/relationships/hyperlink" Target="https://www.arabidopsis.org/browse/genefamily/TCP.jsp" TargetMode="External"/><Relationship Id="rId28" Type="http://schemas.openxmlformats.org/officeDocument/2006/relationships/hyperlink" Target="https://www.arabidopsis.org/browse/genefamily/Whirly.jsp" TargetMode="External"/><Relationship Id="rId10" Type="http://schemas.openxmlformats.org/officeDocument/2006/relationships/hyperlink" Target="https://www.arabidopsis.org/browse/genefamily/E2FDP.jsp" TargetMode="External"/><Relationship Id="rId19" Type="http://schemas.openxmlformats.org/officeDocument/2006/relationships/hyperlink" Target="https://www.arabidopsis.org/browse/genefamily/MADSlike.jsp" TargetMode="External"/><Relationship Id="rId31" Type="http://schemas.openxmlformats.org/officeDocument/2006/relationships/hyperlink" Target="https://www.arabidopsis.org/browse/genefamily/Alfinlike.jsp" TargetMode="External"/><Relationship Id="rId4" Type="http://schemas.openxmlformats.org/officeDocument/2006/relationships/hyperlink" Target="https://www.arabidopsis.org/browse/genefamily/C2C2COlike.jsp" TargetMode="External"/><Relationship Id="rId9" Type="http://schemas.openxmlformats.org/officeDocument/2006/relationships/hyperlink" Target="https://www.arabidopsis.org/browse/genefamily/CPP.jsp" TargetMode="External"/><Relationship Id="rId14" Type="http://schemas.openxmlformats.org/officeDocument/2006/relationships/hyperlink" Target="https://www.arabidopsis.org/browse/genefamily/gras_genefamily.jsp" TargetMode="External"/><Relationship Id="rId22" Type="http://schemas.openxmlformats.org/officeDocument/2006/relationships/hyperlink" Target="https://www.arabidopsis.org/browse/genefamily/sbp_box_genefamily.jsp" TargetMode="External"/><Relationship Id="rId27" Type="http://schemas.openxmlformats.org/officeDocument/2006/relationships/hyperlink" Target="https://www.arabidopsis.org/browse/genefamily/VOZ9.jsp" TargetMode="External"/><Relationship Id="rId30" Type="http://schemas.openxmlformats.org/officeDocument/2006/relationships/hyperlink" Target="https://www.arabidopsis.org/browse/genefamily/ZF-HD.jsp" TargetMode="External"/><Relationship Id="rId35" Type="http://schemas.openxmlformats.org/officeDocument/2006/relationships/hyperlink" Target="https://www.arabidopsis.org/browse/genefamily/bHLH.jsp" TargetMode="Externa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87"/>
  <sheetViews>
    <sheetView tabSelected="1" zoomScale="85" zoomScaleNormal="85" workbookViewId="0">
      <selection activeCell="H6" sqref="H6"/>
    </sheetView>
  </sheetViews>
  <sheetFormatPr defaultRowHeight="15"/>
  <cols>
    <col min="1" max="1" width="26.75" style="2" customWidth="1"/>
    <col min="2" max="8" width="14.625" style="2" customWidth="1"/>
    <col min="9" max="9" width="2.125" style="2" customWidth="1"/>
    <col min="10" max="10" width="14.625" style="2" customWidth="1"/>
    <col min="11" max="11" width="2.125" style="28" customWidth="1"/>
    <col min="12" max="17" width="11.625" style="2" customWidth="1"/>
    <col min="18" max="18" width="59.625" style="2" bestFit="1" customWidth="1"/>
    <col min="19" max="16384" width="9" style="2"/>
  </cols>
  <sheetData>
    <row r="1" spans="1:18" ht="38.25" customHeight="1" thickBot="1">
      <c r="A1" s="68" t="s">
        <v>2263</v>
      </c>
      <c r="B1" s="68"/>
      <c r="C1" s="67" t="s">
        <v>2264</v>
      </c>
      <c r="D1" s="69"/>
    </row>
    <row r="3" spans="1:18" ht="34.5" customHeight="1">
      <c r="A3" s="47" t="s">
        <v>2255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  <c r="Q3" s="48"/>
      <c r="R3" s="48"/>
    </row>
    <row r="12" spans="1:18" ht="16.5" customHeight="1">
      <c r="A12" s="49" t="s">
        <v>2041</v>
      </c>
      <c r="B12" s="52" t="s">
        <v>2042</v>
      </c>
      <c r="C12" s="52"/>
      <c r="D12" s="52"/>
      <c r="E12" s="52"/>
      <c r="F12" s="52"/>
      <c r="G12" s="52"/>
      <c r="H12" s="52"/>
      <c r="I12" s="52"/>
      <c r="J12" s="52"/>
      <c r="K12" s="3"/>
      <c r="L12" s="53" t="s">
        <v>2043</v>
      </c>
      <c r="M12" s="54"/>
      <c r="N12" s="54"/>
      <c r="O12" s="54"/>
      <c r="P12" s="55"/>
      <c r="Q12" s="62" t="s">
        <v>2044</v>
      </c>
      <c r="R12" s="62" t="s">
        <v>2045</v>
      </c>
    </row>
    <row r="13" spans="1:18">
      <c r="A13" s="50"/>
      <c r="B13" s="4"/>
      <c r="C13" s="4"/>
      <c r="D13" s="4"/>
      <c r="E13" s="4"/>
      <c r="F13" s="4"/>
      <c r="G13" s="4"/>
      <c r="H13" s="4"/>
      <c r="I13" s="4"/>
      <c r="J13" s="4"/>
      <c r="K13" s="5"/>
      <c r="L13" s="56"/>
      <c r="M13" s="57"/>
      <c r="N13" s="57"/>
      <c r="O13" s="57"/>
      <c r="P13" s="58"/>
      <c r="Q13" s="62"/>
      <c r="R13" s="62"/>
    </row>
    <row r="14" spans="1:18">
      <c r="A14" s="50"/>
      <c r="B14" s="63" t="s">
        <v>2046</v>
      </c>
      <c r="C14" s="63"/>
      <c r="D14" s="63"/>
      <c r="E14" s="63"/>
      <c r="F14" s="63"/>
      <c r="G14" s="63"/>
      <c r="H14" s="63"/>
      <c r="I14" s="4"/>
      <c r="J14" s="6" t="s">
        <v>2047</v>
      </c>
      <c r="K14" s="5"/>
      <c r="L14" s="59"/>
      <c r="M14" s="60"/>
      <c r="N14" s="60"/>
      <c r="O14" s="60"/>
      <c r="P14" s="61"/>
      <c r="Q14" s="62"/>
      <c r="R14" s="62"/>
    </row>
    <row r="15" spans="1:18" ht="38.25">
      <c r="A15" s="51"/>
      <c r="B15" s="29" t="s">
        <v>2252</v>
      </c>
      <c r="C15" s="29" t="s">
        <v>2252</v>
      </c>
      <c r="D15" s="29" t="s">
        <v>2252</v>
      </c>
      <c r="E15" s="29" t="s">
        <v>2253</v>
      </c>
      <c r="F15" s="29" t="s">
        <v>2130</v>
      </c>
      <c r="G15" s="29" t="s">
        <v>2048</v>
      </c>
      <c r="H15" s="30" t="s">
        <v>2049</v>
      </c>
      <c r="I15" s="7"/>
      <c r="J15" s="8" t="s">
        <v>2134</v>
      </c>
      <c r="K15" s="9"/>
      <c r="L15" s="10" t="s">
        <v>2050</v>
      </c>
      <c r="M15" s="10" t="s">
        <v>2051</v>
      </c>
      <c r="N15" s="10" t="s">
        <v>2052</v>
      </c>
      <c r="O15" s="10" t="s">
        <v>2053</v>
      </c>
      <c r="P15" s="10" t="s">
        <v>2054</v>
      </c>
      <c r="Q15" s="62"/>
      <c r="R15" s="62"/>
    </row>
    <row r="16" spans="1:18" ht="25.5">
      <c r="A16" s="11"/>
      <c r="B16" s="31" t="s">
        <v>2131</v>
      </c>
      <c r="C16" s="31" t="s">
        <v>2133</v>
      </c>
      <c r="D16" s="31" t="s">
        <v>2132</v>
      </c>
      <c r="E16" s="31" t="s">
        <v>2254</v>
      </c>
      <c r="F16" s="31" t="s">
        <v>2055</v>
      </c>
      <c r="G16" s="31" t="s">
        <v>2056</v>
      </c>
      <c r="H16" s="31" t="s">
        <v>2057</v>
      </c>
      <c r="I16" s="12"/>
      <c r="J16" s="12" t="s">
        <v>2058</v>
      </c>
      <c r="K16" s="9"/>
      <c r="L16" s="13"/>
      <c r="M16" s="13"/>
      <c r="N16" s="13"/>
      <c r="O16" s="13"/>
      <c r="P16" s="13"/>
      <c r="Q16" s="14"/>
      <c r="R16" s="14"/>
    </row>
    <row r="17" spans="1:18" s="20" customFormat="1" ht="15.95" customHeight="1">
      <c r="A17" s="15" t="s">
        <v>2059</v>
      </c>
      <c r="B17" s="20">
        <v>5</v>
      </c>
      <c r="C17" s="20">
        <v>5</v>
      </c>
      <c r="D17" s="20">
        <v>3</v>
      </c>
      <c r="E17" s="20">
        <v>6</v>
      </c>
      <c r="F17" s="20">
        <v>7</v>
      </c>
      <c r="G17" s="20">
        <v>6</v>
      </c>
      <c r="H17" s="20">
        <v>6</v>
      </c>
      <c r="I17" s="16"/>
      <c r="J17" s="16">
        <v>7</v>
      </c>
      <c r="K17" s="17"/>
      <c r="L17" s="18">
        <f t="shared" ref="L17:L48" si="0">AVERAGE(B17:E17)/J17</f>
        <v>0.6785714285714286</v>
      </c>
      <c r="M17" s="18">
        <f>F17/J17</f>
        <v>1</v>
      </c>
      <c r="N17" s="19">
        <f>G17/J17</f>
        <v>0.8571428571428571</v>
      </c>
      <c r="O17" s="19">
        <f>H17/J17</f>
        <v>0.8571428571428571</v>
      </c>
      <c r="P17" s="19">
        <f t="shared" ref="P17:P48" si="1">AVERAGE(B17:H17)/J17</f>
        <v>0.77551020408163274</v>
      </c>
      <c r="Q17" s="19">
        <f>J17/7</f>
        <v>1</v>
      </c>
      <c r="R17" s="36" t="s">
        <v>2190</v>
      </c>
    </row>
    <row r="18" spans="1:18" s="20" customFormat="1" ht="15.95" customHeight="1">
      <c r="A18" s="15" t="s">
        <v>2060</v>
      </c>
      <c r="B18" s="37">
        <v>144</v>
      </c>
      <c r="C18" s="37">
        <v>142</v>
      </c>
      <c r="D18" s="37">
        <v>132</v>
      </c>
      <c r="E18" s="37">
        <v>153</v>
      </c>
      <c r="F18" s="37">
        <v>148</v>
      </c>
      <c r="G18" s="37">
        <v>145</v>
      </c>
      <c r="H18" s="37">
        <v>109</v>
      </c>
      <c r="I18" s="38"/>
      <c r="J18" s="38">
        <v>141</v>
      </c>
      <c r="K18" s="17"/>
      <c r="L18" s="18">
        <f t="shared" si="0"/>
        <v>1.0124113475177305</v>
      </c>
      <c r="M18" s="18">
        <f t="shared" ref="M18:M81" si="2">F18/J18</f>
        <v>1.0496453900709219</v>
      </c>
      <c r="N18" s="19">
        <f t="shared" ref="N18:N81" si="3">G18/J18</f>
        <v>1.0283687943262412</v>
      </c>
      <c r="O18" s="19">
        <f t="shared" ref="O18:O81" si="4">H18/J18</f>
        <v>0.77304964539007093</v>
      </c>
      <c r="P18" s="19">
        <f t="shared" si="1"/>
        <v>0.98581560283687941</v>
      </c>
      <c r="Q18" s="19">
        <f>J18/138</f>
        <v>1.0217391304347827</v>
      </c>
      <c r="R18" s="36" t="s">
        <v>2189</v>
      </c>
    </row>
    <row r="19" spans="1:18" s="20" customFormat="1" ht="15.95" customHeight="1">
      <c r="A19" s="17" t="s">
        <v>2061</v>
      </c>
      <c r="B19" s="20">
        <v>36</v>
      </c>
      <c r="C19" s="20">
        <v>33</v>
      </c>
      <c r="D19" s="20">
        <v>31</v>
      </c>
      <c r="E19" s="20">
        <v>39</v>
      </c>
      <c r="F19" s="20">
        <v>37</v>
      </c>
      <c r="G19" s="20">
        <v>31</v>
      </c>
      <c r="H19" s="20">
        <v>32</v>
      </c>
      <c r="I19" s="21"/>
      <c r="J19" s="21">
        <v>66</v>
      </c>
      <c r="K19" s="17"/>
      <c r="L19" s="18">
        <f t="shared" si="0"/>
        <v>0.52651515151515149</v>
      </c>
      <c r="M19" s="18">
        <f t="shared" si="2"/>
        <v>0.56060606060606055</v>
      </c>
      <c r="N19" s="19">
        <f t="shared" si="3"/>
        <v>0.46969696969696972</v>
      </c>
      <c r="O19" s="19">
        <f t="shared" si="4"/>
        <v>0.48484848484848486</v>
      </c>
      <c r="P19" s="19">
        <f t="shared" si="1"/>
        <v>0.5173160173160174</v>
      </c>
    </row>
    <row r="20" spans="1:18" s="20" customFormat="1" ht="15.95" customHeight="1">
      <c r="A20" s="15" t="s">
        <v>2062</v>
      </c>
      <c r="B20" s="20">
        <v>19</v>
      </c>
      <c r="C20" s="20">
        <v>16</v>
      </c>
      <c r="D20" s="20">
        <v>15</v>
      </c>
      <c r="E20" s="20">
        <v>25</v>
      </c>
      <c r="F20" s="20">
        <v>28</v>
      </c>
      <c r="G20" s="20">
        <v>15</v>
      </c>
      <c r="H20" s="20">
        <v>17</v>
      </c>
      <c r="I20" s="16"/>
      <c r="J20" s="16">
        <v>22</v>
      </c>
      <c r="K20" s="17"/>
      <c r="L20" s="18">
        <f t="shared" si="0"/>
        <v>0.85227272727272729</v>
      </c>
      <c r="M20" s="18">
        <f t="shared" si="2"/>
        <v>1.2727272727272727</v>
      </c>
      <c r="N20" s="19">
        <f t="shared" si="3"/>
        <v>0.68181818181818177</v>
      </c>
      <c r="O20" s="19">
        <f t="shared" si="4"/>
        <v>0.77272727272727271</v>
      </c>
      <c r="P20" s="19">
        <f t="shared" si="1"/>
        <v>0.87662337662337653</v>
      </c>
      <c r="Q20" s="19">
        <f>J20/24</f>
        <v>0.91666666666666663</v>
      </c>
      <c r="R20" s="36" t="s">
        <v>2191</v>
      </c>
    </row>
    <row r="21" spans="1:18" s="20" customFormat="1" ht="15.95" customHeight="1">
      <c r="A21" s="15" t="s">
        <v>2063</v>
      </c>
      <c r="B21" s="20">
        <v>7</v>
      </c>
      <c r="C21" s="20">
        <v>4</v>
      </c>
      <c r="D21" s="20">
        <v>4</v>
      </c>
      <c r="E21" s="20">
        <v>9</v>
      </c>
      <c r="F21" s="20">
        <v>9</v>
      </c>
      <c r="G21" s="20">
        <v>4</v>
      </c>
      <c r="H21" s="20">
        <v>4</v>
      </c>
      <c r="I21" s="16"/>
      <c r="J21" s="16">
        <v>7</v>
      </c>
      <c r="K21" s="22"/>
      <c r="L21" s="18">
        <f t="shared" si="0"/>
        <v>0.8571428571428571</v>
      </c>
      <c r="M21" s="18">
        <f t="shared" si="2"/>
        <v>1.2857142857142858</v>
      </c>
      <c r="N21" s="19">
        <f t="shared" si="3"/>
        <v>0.5714285714285714</v>
      </c>
      <c r="O21" s="19">
        <f t="shared" si="4"/>
        <v>0.5714285714285714</v>
      </c>
      <c r="P21" s="19">
        <f t="shared" si="1"/>
        <v>0.83673469387755095</v>
      </c>
      <c r="Q21" s="19">
        <f>J21/7</f>
        <v>1</v>
      </c>
      <c r="R21" s="36" t="s">
        <v>2192</v>
      </c>
    </row>
    <row r="22" spans="1:18" s="20" customFormat="1" ht="15.95" customHeight="1">
      <c r="A22" s="15" t="s">
        <v>2064</v>
      </c>
      <c r="B22" s="20">
        <v>7</v>
      </c>
      <c r="C22" s="20">
        <v>6</v>
      </c>
      <c r="D22" s="20">
        <v>6</v>
      </c>
      <c r="E22" s="20">
        <v>9</v>
      </c>
      <c r="F22" s="20">
        <v>8</v>
      </c>
      <c r="G22" s="20">
        <v>6</v>
      </c>
      <c r="H22" s="20">
        <v>7</v>
      </c>
      <c r="I22" s="16"/>
      <c r="J22" s="16">
        <v>8</v>
      </c>
      <c r="K22" s="17"/>
      <c r="L22" s="18">
        <f t="shared" si="0"/>
        <v>0.875</v>
      </c>
      <c r="M22" s="18">
        <f t="shared" si="2"/>
        <v>1</v>
      </c>
      <c r="N22" s="19">
        <f t="shared" si="3"/>
        <v>0.75</v>
      </c>
      <c r="O22" s="19">
        <f t="shared" si="4"/>
        <v>0.875</v>
      </c>
      <c r="P22" s="19">
        <f t="shared" si="1"/>
        <v>0.875</v>
      </c>
    </row>
    <row r="23" spans="1:18" s="20" customFormat="1" ht="15.95" customHeight="1">
      <c r="A23" s="15" t="s">
        <v>2065</v>
      </c>
      <c r="B23" s="20">
        <v>125</v>
      </c>
      <c r="C23" s="20">
        <v>112</v>
      </c>
      <c r="D23" s="20">
        <v>104</v>
      </c>
      <c r="E23" s="20">
        <v>137</v>
      </c>
      <c r="F23" s="20">
        <v>168</v>
      </c>
      <c r="G23" s="20">
        <v>108</v>
      </c>
      <c r="H23" s="20">
        <v>114</v>
      </c>
      <c r="I23" s="16"/>
      <c r="J23" s="16">
        <v>137</v>
      </c>
      <c r="K23" s="17"/>
      <c r="L23" s="18">
        <f t="shared" si="0"/>
        <v>0.87226277372262773</v>
      </c>
      <c r="M23" s="18">
        <f t="shared" si="2"/>
        <v>1.2262773722627738</v>
      </c>
      <c r="N23" s="19">
        <f t="shared" si="3"/>
        <v>0.78832116788321172</v>
      </c>
      <c r="O23" s="19">
        <f t="shared" si="4"/>
        <v>0.83211678832116787</v>
      </c>
      <c r="P23" s="19">
        <f t="shared" si="1"/>
        <v>0.9051094890510949</v>
      </c>
      <c r="Q23" s="19">
        <f>J23/161</f>
        <v>0.85093167701863359</v>
      </c>
      <c r="R23" s="36" t="s">
        <v>2193</v>
      </c>
    </row>
    <row r="24" spans="1:18" s="20" customFormat="1" ht="15.95" customHeight="1">
      <c r="A24" s="15" t="s">
        <v>2066</v>
      </c>
      <c r="B24" s="20">
        <v>0</v>
      </c>
      <c r="C24" s="20">
        <v>0</v>
      </c>
      <c r="D24" s="20">
        <v>0</v>
      </c>
      <c r="E24" s="20">
        <v>0</v>
      </c>
      <c r="F24" s="20">
        <v>0</v>
      </c>
      <c r="G24" s="20">
        <v>0</v>
      </c>
      <c r="H24" s="20">
        <v>0</v>
      </c>
      <c r="I24" s="16"/>
      <c r="J24" s="16">
        <v>2</v>
      </c>
      <c r="K24" s="17"/>
      <c r="L24" s="18">
        <f t="shared" si="0"/>
        <v>0</v>
      </c>
      <c r="M24" s="18">
        <f t="shared" si="2"/>
        <v>0</v>
      </c>
      <c r="N24" s="19">
        <f t="shared" si="3"/>
        <v>0</v>
      </c>
      <c r="O24" s="19">
        <f t="shared" si="4"/>
        <v>0</v>
      </c>
      <c r="P24" s="19">
        <f t="shared" si="1"/>
        <v>0</v>
      </c>
    </row>
    <row r="25" spans="1:18" s="20" customFormat="1" ht="15.95" customHeight="1">
      <c r="A25" s="15" t="s">
        <v>2067</v>
      </c>
      <c r="B25" s="20">
        <v>69</v>
      </c>
      <c r="C25" s="20">
        <v>60</v>
      </c>
      <c r="D25" s="20">
        <v>54</v>
      </c>
      <c r="E25" s="20">
        <v>77</v>
      </c>
      <c r="F25" s="20">
        <v>94</v>
      </c>
      <c r="G25" s="20">
        <v>59</v>
      </c>
      <c r="H25" s="20">
        <v>58</v>
      </c>
      <c r="I25" s="16"/>
      <c r="J25" s="16">
        <v>71</v>
      </c>
      <c r="K25" s="17"/>
      <c r="L25" s="18">
        <f t="shared" si="0"/>
        <v>0.91549295774647887</v>
      </c>
      <c r="M25" s="18">
        <f t="shared" si="2"/>
        <v>1.323943661971831</v>
      </c>
      <c r="N25" s="19">
        <f t="shared" si="3"/>
        <v>0.83098591549295775</v>
      </c>
      <c r="O25" s="19">
        <f t="shared" si="4"/>
        <v>0.81690140845070425</v>
      </c>
      <c r="P25" s="19">
        <f t="shared" si="1"/>
        <v>0.94768611670020131</v>
      </c>
      <c r="Q25" s="19">
        <f>J25/75</f>
        <v>0.94666666666666666</v>
      </c>
      <c r="R25" s="36" t="s">
        <v>2194</v>
      </c>
    </row>
    <row r="26" spans="1:18" s="20" customFormat="1" ht="15.95" customHeight="1">
      <c r="A26" s="17" t="s">
        <v>2068</v>
      </c>
      <c r="B26" s="20">
        <v>12</v>
      </c>
      <c r="C26" s="20">
        <v>12</v>
      </c>
      <c r="D26" s="20">
        <v>8</v>
      </c>
      <c r="E26" s="20">
        <v>13</v>
      </c>
      <c r="F26" s="20">
        <v>14</v>
      </c>
      <c r="G26" s="20">
        <v>11</v>
      </c>
      <c r="H26" s="20">
        <v>7</v>
      </c>
      <c r="I26" s="21"/>
      <c r="J26" s="21">
        <v>16</v>
      </c>
      <c r="K26" s="17"/>
      <c r="L26" s="18">
        <f t="shared" si="0"/>
        <v>0.703125</v>
      </c>
      <c r="M26" s="18">
        <f t="shared" si="2"/>
        <v>0.875</v>
      </c>
      <c r="N26" s="19">
        <f t="shared" si="3"/>
        <v>0.6875</v>
      </c>
      <c r="O26" s="19">
        <f t="shared" si="4"/>
        <v>0.4375</v>
      </c>
      <c r="P26" s="19">
        <f t="shared" si="1"/>
        <v>0.6875</v>
      </c>
      <c r="Q26" s="23">
        <f>J26/30</f>
        <v>0.53333333333333333</v>
      </c>
      <c r="R26" s="36" t="s">
        <v>2195</v>
      </c>
    </row>
    <row r="27" spans="1:18" s="20" customFormat="1" ht="15.95" customHeight="1">
      <c r="A27" s="15" t="s">
        <v>2069</v>
      </c>
      <c r="B27" s="20">
        <v>39</v>
      </c>
      <c r="C27" s="20">
        <v>36</v>
      </c>
      <c r="D27" s="20">
        <v>34</v>
      </c>
      <c r="E27" s="20">
        <v>38</v>
      </c>
      <c r="F27" s="20">
        <v>38</v>
      </c>
      <c r="G27" s="20">
        <v>36</v>
      </c>
      <c r="H27" s="20">
        <v>26</v>
      </c>
      <c r="I27" s="16"/>
      <c r="J27" s="16">
        <v>36</v>
      </c>
      <c r="K27" s="17"/>
      <c r="L27" s="18">
        <f t="shared" si="0"/>
        <v>1.0208333333333333</v>
      </c>
      <c r="M27" s="18">
        <f t="shared" si="2"/>
        <v>1.0555555555555556</v>
      </c>
      <c r="N27" s="19">
        <f t="shared" si="3"/>
        <v>1</v>
      </c>
      <c r="O27" s="19">
        <f t="shared" si="4"/>
        <v>0.72222222222222221</v>
      </c>
      <c r="P27" s="19">
        <f t="shared" si="1"/>
        <v>0.98015873015873012</v>
      </c>
      <c r="Q27" s="19">
        <f>J27/36</f>
        <v>1</v>
      </c>
      <c r="R27" s="36" t="s">
        <v>2196</v>
      </c>
    </row>
    <row r="28" spans="1:18" s="20" customFormat="1" ht="15.95" customHeight="1">
      <c r="A28" s="15" t="s">
        <v>2070</v>
      </c>
      <c r="B28" s="20">
        <v>30</v>
      </c>
      <c r="C28" s="20">
        <v>25</v>
      </c>
      <c r="D28" s="20">
        <v>23</v>
      </c>
      <c r="E28" s="20">
        <v>28</v>
      </c>
      <c r="F28" s="20">
        <v>34</v>
      </c>
      <c r="G28" s="20">
        <v>22</v>
      </c>
      <c r="H28" s="20">
        <v>17</v>
      </c>
      <c r="I28" s="16"/>
      <c r="J28" s="16">
        <v>30</v>
      </c>
      <c r="K28" s="17"/>
      <c r="L28" s="18">
        <f t="shared" si="0"/>
        <v>0.8833333333333333</v>
      </c>
      <c r="M28" s="18">
        <f t="shared" si="2"/>
        <v>1.1333333333333333</v>
      </c>
      <c r="N28" s="19">
        <f t="shared" si="3"/>
        <v>0.73333333333333328</v>
      </c>
      <c r="O28" s="19">
        <f t="shared" si="4"/>
        <v>0.56666666666666665</v>
      </c>
      <c r="P28" s="19">
        <f t="shared" si="1"/>
        <v>0.85238095238095246</v>
      </c>
      <c r="Q28" s="19">
        <f>J28/30</f>
        <v>1</v>
      </c>
      <c r="R28" s="36" t="s">
        <v>2197</v>
      </c>
    </row>
    <row r="29" spans="1:18" s="20" customFormat="1" ht="15.95" customHeight="1">
      <c r="A29" s="15" t="s">
        <v>2071</v>
      </c>
      <c r="B29" s="20">
        <v>5</v>
      </c>
      <c r="C29" s="20">
        <v>4</v>
      </c>
      <c r="D29" s="20">
        <v>4</v>
      </c>
      <c r="E29" s="20">
        <v>8</v>
      </c>
      <c r="F29" s="20">
        <v>13</v>
      </c>
      <c r="G29" s="20">
        <v>4</v>
      </c>
      <c r="H29" s="20">
        <v>3</v>
      </c>
      <c r="I29" s="16"/>
      <c r="J29" s="16">
        <v>3</v>
      </c>
      <c r="K29" s="22"/>
      <c r="L29" s="18">
        <f t="shared" si="0"/>
        <v>1.75</v>
      </c>
      <c r="M29" s="18">
        <f t="shared" si="2"/>
        <v>4.333333333333333</v>
      </c>
      <c r="N29" s="19">
        <f t="shared" si="3"/>
        <v>1.3333333333333333</v>
      </c>
      <c r="O29" s="19">
        <f t="shared" si="4"/>
        <v>1</v>
      </c>
      <c r="P29" s="19">
        <f t="shared" si="1"/>
        <v>1.9523809523809523</v>
      </c>
    </row>
    <row r="30" spans="1:18" s="20" customFormat="1" ht="15.95" customHeight="1">
      <c r="A30" s="15" t="s">
        <v>2072</v>
      </c>
      <c r="B30" s="20">
        <v>9</v>
      </c>
      <c r="C30" s="20">
        <v>8</v>
      </c>
      <c r="D30" s="20">
        <v>9</v>
      </c>
      <c r="E30" s="20">
        <v>9</v>
      </c>
      <c r="F30" s="20">
        <v>10</v>
      </c>
      <c r="G30" s="20">
        <v>8</v>
      </c>
      <c r="H30" s="20">
        <v>8</v>
      </c>
      <c r="I30" s="16"/>
      <c r="J30" s="16">
        <v>6</v>
      </c>
      <c r="K30" s="17"/>
      <c r="L30" s="18">
        <f t="shared" si="0"/>
        <v>1.4583333333333333</v>
      </c>
      <c r="M30" s="18">
        <f t="shared" si="2"/>
        <v>1.6666666666666667</v>
      </c>
      <c r="N30" s="19">
        <f t="shared" si="3"/>
        <v>1.3333333333333333</v>
      </c>
      <c r="O30" s="19">
        <f t="shared" si="4"/>
        <v>1.3333333333333333</v>
      </c>
      <c r="P30" s="19">
        <f t="shared" si="1"/>
        <v>1.4523809523809523</v>
      </c>
      <c r="Q30" s="19">
        <f>J30/6</f>
        <v>1</v>
      </c>
      <c r="R30" s="36" t="s">
        <v>2198</v>
      </c>
    </row>
    <row r="31" spans="1:18" s="20" customFormat="1" ht="15.95" customHeight="1">
      <c r="A31" s="15" t="s">
        <v>2073</v>
      </c>
      <c r="B31" s="20">
        <v>113</v>
      </c>
      <c r="C31" s="20">
        <v>97</v>
      </c>
      <c r="D31" s="20">
        <v>87</v>
      </c>
      <c r="E31" s="20">
        <v>112</v>
      </c>
      <c r="F31" s="20">
        <v>120</v>
      </c>
      <c r="G31" s="20">
        <v>100</v>
      </c>
      <c r="H31" s="20">
        <v>83</v>
      </c>
      <c r="J31" s="16">
        <v>106</v>
      </c>
      <c r="K31" s="17"/>
      <c r="L31" s="18">
        <f t="shared" si="0"/>
        <v>0.964622641509434</v>
      </c>
      <c r="M31" s="18">
        <f t="shared" si="2"/>
        <v>1.1320754716981132</v>
      </c>
      <c r="N31" s="19">
        <f t="shared" si="3"/>
        <v>0.94339622641509435</v>
      </c>
      <c r="O31" s="19">
        <f t="shared" si="4"/>
        <v>0.78301886792452835</v>
      </c>
      <c r="P31" s="19">
        <f t="shared" si="1"/>
        <v>0.95956873315363878</v>
      </c>
      <c r="Q31" s="23">
        <f>J31/211</f>
        <v>0.50236966824644547</v>
      </c>
      <c r="R31" s="36" t="s">
        <v>2199</v>
      </c>
    </row>
    <row r="32" spans="1:18" s="20" customFormat="1" ht="15.95" customHeight="1">
      <c r="A32" s="15" t="s">
        <v>2074</v>
      </c>
      <c r="B32" s="20">
        <v>42</v>
      </c>
      <c r="C32" s="20">
        <v>46</v>
      </c>
      <c r="D32" s="20">
        <v>49</v>
      </c>
      <c r="E32" s="20">
        <v>57</v>
      </c>
      <c r="F32" s="20">
        <v>68</v>
      </c>
      <c r="G32" s="20">
        <v>46</v>
      </c>
      <c r="H32" s="20">
        <v>42</v>
      </c>
      <c r="J32" s="16">
        <v>57</v>
      </c>
      <c r="K32" s="17"/>
      <c r="L32" s="18">
        <f t="shared" si="0"/>
        <v>0.85087719298245612</v>
      </c>
      <c r="M32" s="18">
        <f t="shared" si="2"/>
        <v>1.1929824561403508</v>
      </c>
      <c r="N32" s="19">
        <f t="shared" si="3"/>
        <v>0.80701754385964908</v>
      </c>
      <c r="O32" s="19">
        <f t="shared" si="4"/>
        <v>0.73684210526315785</v>
      </c>
      <c r="P32" s="19">
        <f t="shared" si="1"/>
        <v>0.8771929824561403</v>
      </c>
      <c r="Q32" s="23">
        <f>J32/165</f>
        <v>0.34545454545454546</v>
      </c>
      <c r="R32" s="36" t="s">
        <v>2200</v>
      </c>
    </row>
    <row r="33" spans="1:18" s="20" customFormat="1" ht="15.95" customHeight="1">
      <c r="A33" s="15" t="s">
        <v>2075</v>
      </c>
      <c r="B33" s="20">
        <v>5</v>
      </c>
      <c r="C33" s="20">
        <v>3</v>
      </c>
      <c r="D33" s="20">
        <v>2</v>
      </c>
      <c r="E33" s="20">
        <v>4</v>
      </c>
      <c r="F33" s="20">
        <v>4</v>
      </c>
      <c r="G33" s="20">
        <v>4</v>
      </c>
      <c r="H33" s="20">
        <v>2</v>
      </c>
      <c r="J33" s="16">
        <v>6</v>
      </c>
      <c r="K33" s="17"/>
      <c r="L33" s="18">
        <f t="shared" si="0"/>
        <v>0.58333333333333337</v>
      </c>
      <c r="M33" s="18">
        <f t="shared" si="2"/>
        <v>0.66666666666666663</v>
      </c>
      <c r="N33" s="19">
        <f t="shared" si="3"/>
        <v>0.66666666666666663</v>
      </c>
      <c r="O33" s="19">
        <f t="shared" si="4"/>
        <v>0.33333333333333331</v>
      </c>
      <c r="P33" s="19">
        <f t="shared" si="1"/>
        <v>0.5714285714285714</v>
      </c>
      <c r="Q33" s="24">
        <f>J33/6</f>
        <v>1</v>
      </c>
      <c r="R33" s="36" t="s">
        <v>2201</v>
      </c>
    </row>
    <row r="34" spans="1:18" s="20" customFormat="1" ht="15.95" customHeight="1">
      <c r="A34" s="15" t="s">
        <v>2076</v>
      </c>
      <c r="B34" s="20">
        <v>5</v>
      </c>
      <c r="C34" s="20">
        <v>4</v>
      </c>
      <c r="D34" s="20">
        <v>5</v>
      </c>
      <c r="E34" s="20">
        <v>4</v>
      </c>
      <c r="F34" s="20">
        <v>4</v>
      </c>
      <c r="G34" s="20">
        <v>4</v>
      </c>
      <c r="H34" s="20">
        <v>6</v>
      </c>
      <c r="J34" s="16">
        <v>8</v>
      </c>
      <c r="K34" s="17"/>
      <c r="L34" s="18">
        <f t="shared" si="0"/>
        <v>0.5625</v>
      </c>
      <c r="M34" s="18">
        <f t="shared" si="2"/>
        <v>0.5</v>
      </c>
      <c r="N34" s="19">
        <f t="shared" si="3"/>
        <v>0.5</v>
      </c>
      <c r="O34" s="19">
        <f t="shared" si="4"/>
        <v>0.75</v>
      </c>
      <c r="P34" s="19">
        <f t="shared" si="1"/>
        <v>0.5714285714285714</v>
      </c>
      <c r="Q34" s="19">
        <f>J34/8</f>
        <v>1</v>
      </c>
      <c r="R34" s="36" t="s">
        <v>2077</v>
      </c>
    </row>
    <row r="35" spans="1:18" s="20" customFormat="1" ht="15.95" customHeight="1">
      <c r="A35" s="15" t="s">
        <v>2078</v>
      </c>
      <c r="B35" s="20">
        <v>2</v>
      </c>
      <c r="C35" s="20">
        <v>2</v>
      </c>
      <c r="D35" s="20">
        <v>1</v>
      </c>
      <c r="E35" s="20">
        <v>3</v>
      </c>
      <c r="F35" s="20">
        <v>4</v>
      </c>
      <c r="G35" s="20">
        <v>3</v>
      </c>
      <c r="H35" s="20">
        <v>2</v>
      </c>
      <c r="J35" s="16">
        <v>4</v>
      </c>
      <c r="K35" s="22"/>
      <c r="L35" s="18">
        <f t="shared" si="0"/>
        <v>0.5</v>
      </c>
      <c r="M35" s="18">
        <f t="shared" si="2"/>
        <v>1</v>
      </c>
      <c r="N35" s="19">
        <f t="shared" si="3"/>
        <v>0.75</v>
      </c>
      <c r="O35" s="19">
        <f t="shared" si="4"/>
        <v>0.5</v>
      </c>
      <c r="P35" s="19">
        <f t="shared" si="1"/>
        <v>0.6071428571428571</v>
      </c>
    </row>
    <row r="36" spans="1:18" s="20" customFormat="1" ht="15.95" customHeight="1">
      <c r="A36" s="15" t="s">
        <v>2079</v>
      </c>
      <c r="B36" s="20">
        <v>8</v>
      </c>
      <c r="C36" s="20">
        <v>6</v>
      </c>
      <c r="D36" s="20">
        <v>4</v>
      </c>
      <c r="E36" s="20">
        <v>10</v>
      </c>
      <c r="F36" s="20">
        <v>11</v>
      </c>
      <c r="G36" s="20">
        <v>6</v>
      </c>
      <c r="H36" s="20">
        <v>5</v>
      </c>
      <c r="J36" s="16">
        <v>3</v>
      </c>
      <c r="K36" s="17"/>
      <c r="L36" s="18">
        <f t="shared" si="0"/>
        <v>2.3333333333333335</v>
      </c>
      <c r="M36" s="18">
        <f t="shared" si="2"/>
        <v>3.6666666666666665</v>
      </c>
      <c r="N36" s="19">
        <f t="shared" si="3"/>
        <v>2</v>
      </c>
      <c r="O36" s="19">
        <f t="shared" si="4"/>
        <v>1.6666666666666667</v>
      </c>
      <c r="P36" s="19">
        <f t="shared" si="1"/>
        <v>2.3809523809523809</v>
      </c>
    </row>
    <row r="37" spans="1:18" s="20" customFormat="1" ht="15.95" customHeight="1">
      <c r="A37" s="15" t="s">
        <v>2080</v>
      </c>
      <c r="B37" s="20">
        <v>2</v>
      </c>
      <c r="C37" s="20">
        <v>2</v>
      </c>
      <c r="D37" s="20">
        <v>2</v>
      </c>
      <c r="E37" s="20">
        <v>2</v>
      </c>
      <c r="F37" s="20">
        <v>2</v>
      </c>
      <c r="G37" s="20">
        <v>2</v>
      </c>
      <c r="H37" s="20">
        <v>2</v>
      </c>
      <c r="J37" s="16">
        <v>2</v>
      </c>
      <c r="K37" s="17"/>
      <c r="L37" s="18">
        <f t="shared" si="0"/>
        <v>1</v>
      </c>
      <c r="M37" s="18">
        <f t="shared" si="2"/>
        <v>1</v>
      </c>
      <c r="N37" s="19">
        <f t="shared" si="3"/>
        <v>1</v>
      </c>
      <c r="O37" s="19">
        <f t="shared" si="4"/>
        <v>1</v>
      </c>
      <c r="P37" s="19">
        <f t="shared" si="1"/>
        <v>1</v>
      </c>
    </row>
    <row r="38" spans="1:18" s="20" customFormat="1" ht="15.95" customHeight="1">
      <c r="A38" s="15" t="s">
        <v>2081</v>
      </c>
      <c r="B38" s="20">
        <v>11</v>
      </c>
      <c r="C38" s="20">
        <v>7</v>
      </c>
      <c r="D38" s="20">
        <v>7</v>
      </c>
      <c r="E38" s="20">
        <v>10</v>
      </c>
      <c r="F38" s="20">
        <v>11</v>
      </c>
      <c r="G38" s="20">
        <v>6</v>
      </c>
      <c r="H38" s="20">
        <v>6</v>
      </c>
      <c r="J38" s="16">
        <v>8</v>
      </c>
      <c r="K38" s="17"/>
      <c r="L38" s="18">
        <f t="shared" si="0"/>
        <v>1.09375</v>
      </c>
      <c r="M38" s="18">
        <f t="shared" si="2"/>
        <v>1.375</v>
      </c>
      <c r="N38" s="19">
        <f t="shared" si="3"/>
        <v>0.75</v>
      </c>
      <c r="O38" s="19">
        <f t="shared" si="4"/>
        <v>0.75</v>
      </c>
      <c r="P38" s="19">
        <f t="shared" si="1"/>
        <v>1.0357142857142858</v>
      </c>
      <c r="Q38" s="19">
        <f>J38/8</f>
        <v>1</v>
      </c>
      <c r="R38" s="36" t="s">
        <v>2202</v>
      </c>
    </row>
    <row r="39" spans="1:18" s="20" customFormat="1" ht="15.95" customHeight="1">
      <c r="A39" s="15" t="s">
        <v>2082</v>
      </c>
      <c r="B39" s="20">
        <v>4</v>
      </c>
      <c r="C39" s="20">
        <v>4</v>
      </c>
      <c r="D39" s="20">
        <v>4</v>
      </c>
      <c r="E39" s="20">
        <v>5</v>
      </c>
      <c r="F39" s="20">
        <v>5</v>
      </c>
      <c r="G39" s="20">
        <v>4</v>
      </c>
      <c r="H39" s="20">
        <v>4</v>
      </c>
      <c r="J39" s="16">
        <v>6</v>
      </c>
      <c r="K39" s="17"/>
      <c r="L39" s="18">
        <f t="shared" si="0"/>
        <v>0.70833333333333337</v>
      </c>
      <c r="M39" s="18">
        <f t="shared" si="2"/>
        <v>0.83333333333333337</v>
      </c>
      <c r="N39" s="19">
        <f t="shared" si="3"/>
        <v>0.66666666666666663</v>
      </c>
      <c r="O39" s="19">
        <f t="shared" si="4"/>
        <v>0.66666666666666663</v>
      </c>
      <c r="P39" s="19">
        <f t="shared" si="1"/>
        <v>0.7142857142857143</v>
      </c>
      <c r="Q39" s="19">
        <f>J39/6</f>
        <v>1</v>
      </c>
      <c r="R39" s="36" t="s">
        <v>2203</v>
      </c>
    </row>
    <row r="40" spans="1:18" s="20" customFormat="1" ht="15.95" customHeight="1">
      <c r="A40" s="15" t="s">
        <v>2083</v>
      </c>
      <c r="B40" s="20">
        <v>22</v>
      </c>
      <c r="C40" s="20">
        <v>21</v>
      </c>
      <c r="D40" s="20">
        <v>22</v>
      </c>
      <c r="E40" s="20">
        <v>23</v>
      </c>
      <c r="F40" s="20">
        <v>3</v>
      </c>
      <c r="G40" s="20">
        <v>3</v>
      </c>
      <c r="H40" s="20">
        <v>22</v>
      </c>
      <c r="J40" s="16">
        <v>17</v>
      </c>
      <c r="K40" s="17"/>
      <c r="L40" s="18">
        <f t="shared" si="0"/>
        <v>1.2941176470588236</v>
      </c>
      <c r="M40" s="18">
        <f t="shared" si="2"/>
        <v>0.17647058823529413</v>
      </c>
      <c r="N40" s="19">
        <f t="shared" si="3"/>
        <v>0.17647058823529413</v>
      </c>
      <c r="O40" s="19">
        <f t="shared" si="4"/>
        <v>1.2941176470588236</v>
      </c>
      <c r="P40" s="19">
        <f t="shared" si="1"/>
        <v>0.97478991596638664</v>
      </c>
    </row>
    <row r="41" spans="1:18" s="20" customFormat="1" ht="15.95" customHeight="1">
      <c r="A41" s="15" t="s">
        <v>2084</v>
      </c>
      <c r="B41" s="20">
        <v>12</v>
      </c>
      <c r="C41" s="20">
        <v>10</v>
      </c>
      <c r="D41" s="20">
        <v>7</v>
      </c>
      <c r="E41" s="20">
        <v>14</v>
      </c>
      <c r="F41" s="20">
        <v>11</v>
      </c>
      <c r="G41" s="20">
        <v>9</v>
      </c>
      <c r="H41" s="20">
        <v>5</v>
      </c>
      <c r="J41" s="16">
        <v>9</v>
      </c>
      <c r="K41" s="17"/>
      <c r="L41" s="18">
        <f t="shared" si="0"/>
        <v>1.1944444444444444</v>
      </c>
      <c r="M41" s="18">
        <f t="shared" si="2"/>
        <v>1.2222222222222223</v>
      </c>
      <c r="N41" s="19">
        <f t="shared" si="3"/>
        <v>1</v>
      </c>
      <c r="O41" s="19">
        <f t="shared" si="4"/>
        <v>0.55555555555555558</v>
      </c>
      <c r="P41" s="19">
        <f t="shared" si="1"/>
        <v>1.0793650793650793</v>
      </c>
    </row>
    <row r="42" spans="1:18" s="20" customFormat="1" ht="15.95" customHeight="1">
      <c r="A42" s="15" t="s">
        <v>2085</v>
      </c>
      <c r="B42" s="20">
        <v>47</v>
      </c>
      <c r="C42" s="20">
        <v>38</v>
      </c>
      <c r="D42" s="20">
        <v>31</v>
      </c>
      <c r="E42" s="20">
        <v>48</v>
      </c>
      <c r="F42" s="20">
        <v>45</v>
      </c>
      <c r="G42" s="20">
        <v>37</v>
      </c>
      <c r="H42" s="20">
        <v>32</v>
      </c>
      <c r="J42" s="16">
        <v>41</v>
      </c>
      <c r="K42" s="17"/>
      <c r="L42" s="18">
        <f t="shared" si="0"/>
        <v>1</v>
      </c>
      <c r="M42" s="18">
        <f t="shared" si="2"/>
        <v>1.0975609756097562</v>
      </c>
      <c r="N42" s="19">
        <f t="shared" si="3"/>
        <v>0.90243902439024393</v>
      </c>
      <c r="O42" s="19">
        <f t="shared" si="4"/>
        <v>0.78048780487804881</v>
      </c>
      <c r="P42" s="19">
        <f t="shared" si="1"/>
        <v>0.96864111498257843</v>
      </c>
      <c r="Q42" s="19">
        <f>J42/40</f>
        <v>1.0249999999999999</v>
      </c>
      <c r="R42" s="36" t="s">
        <v>2204</v>
      </c>
    </row>
    <row r="43" spans="1:18" s="20" customFormat="1" ht="15.95" customHeight="1">
      <c r="A43" s="15" t="s">
        <v>2086</v>
      </c>
      <c r="B43" s="20">
        <v>7</v>
      </c>
      <c r="C43" s="20">
        <v>6</v>
      </c>
      <c r="D43" s="20">
        <v>7</v>
      </c>
      <c r="E43" s="20">
        <v>7</v>
      </c>
      <c r="F43" s="20">
        <v>7</v>
      </c>
      <c r="G43" s="20">
        <v>7</v>
      </c>
      <c r="H43" s="20">
        <v>9</v>
      </c>
      <c r="I43" s="16"/>
      <c r="J43" s="16">
        <v>20</v>
      </c>
      <c r="K43" s="17"/>
      <c r="L43" s="18">
        <f t="shared" si="0"/>
        <v>0.33750000000000002</v>
      </c>
      <c r="M43" s="18">
        <f t="shared" si="2"/>
        <v>0.35</v>
      </c>
      <c r="N43" s="19">
        <f t="shared" si="3"/>
        <v>0.35</v>
      </c>
      <c r="O43" s="19">
        <f t="shared" si="4"/>
        <v>0.45</v>
      </c>
      <c r="P43" s="19">
        <f t="shared" si="1"/>
        <v>0.35714285714285715</v>
      </c>
      <c r="Q43" s="19">
        <f>J43/16</f>
        <v>1.25</v>
      </c>
      <c r="R43" s="36" t="s">
        <v>2205</v>
      </c>
    </row>
    <row r="44" spans="1:18" s="20" customFormat="1" ht="15.95" customHeight="1">
      <c r="A44" s="15" t="s">
        <v>2087</v>
      </c>
      <c r="B44" s="20">
        <v>40</v>
      </c>
      <c r="C44" s="20">
        <v>37</v>
      </c>
      <c r="D44" s="20">
        <v>38</v>
      </c>
      <c r="E44" s="20">
        <v>40</v>
      </c>
      <c r="F44" s="20">
        <v>40</v>
      </c>
      <c r="G44" s="20">
        <v>37</v>
      </c>
      <c r="H44" s="20">
        <v>25</v>
      </c>
      <c r="I44" s="16"/>
      <c r="J44" s="16">
        <v>34</v>
      </c>
      <c r="K44" s="17"/>
      <c r="L44" s="18">
        <f t="shared" si="0"/>
        <v>1.1397058823529411</v>
      </c>
      <c r="M44" s="18">
        <f t="shared" si="2"/>
        <v>1.1764705882352942</v>
      </c>
      <c r="N44" s="19">
        <f t="shared" si="3"/>
        <v>1.088235294117647</v>
      </c>
      <c r="O44" s="19">
        <f t="shared" si="4"/>
        <v>0.73529411764705888</v>
      </c>
      <c r="P44" s="19">
        <f t="shared" si="1"/>
        <v>1.0798319327731092</v>
      </c>
      <c r="Q44" s="19">
        <f>J44/33</f>
        <v>1.0303030303030303</v>
      </c>
      <c r="R44" s="36" t="s">
        <v>2206</v>
      </c>
    </row>
    <row r="45" spans="1:18" s="20" customFormat="1" ht="15.95" customHeight="1">
      <c r="A45" s="15" t="s">
        <v>2088</v>
      </c>
      <c r="B45" s="20">
        <v>12</v>
      </c>
      <c r="C45" s="20">
        <v>8</v>
      </c>
      <c r="D45" s="20">
        <v>7</v>
      </c>
      <c r="E45" s="20">
        <v>9</v>
      </c>
      <c r="F45" s="20">
        <v>7</v>
      </c>
      <c r="G45" s="20">
        <v>8</v>
      </c>
      <c r="H45" s="20">
        <v>7</v>
      </c>
      <c r="I45" s="16"/>
      <c r="J45" s="16">
        <v>9</v>
      </c>
      <c r="K45" s="17"/>
      <c r="L45" s="18">
        <f t="shared" si="0"/>
        <v>1</v>
      </c>
      <c r="M45" s="18">
        <f t="shared" si="2"/>
        <v>0.77777777777777779</v>
      </c>
      <c r="N45" s="19">
        <f t="shared" si="3"/>
        <v>0.88888888888888884</v>
      </c>
      <c r="O45" s="19">
        <f t="shared" si="4"/>
        <v>0.77777777777777779</v>
      </c>
      <c r="P45" s="19">
        <f t="shared" si="1"/>
        <v>0.92063492063492069</v>
      </c>
      <c r="Q45" s="19">
        <f>J45/9</f>
        <v>1</v>
      </c>
      <c r="R45" s="36" t="s">
        <v>2207</v>
      </c>
    </row>
    <row r="46" spans="1:18" s="20" customFormat="1" ht="15.95" customHeight="1">
      <c r="A46" s="15" t="s">
        <v>2089</v>
      </c>
      <c r="B46" s="20">
        <v>14</v>
      </c>
      <c r="C46" s="20">
        <v>11</v>
      </c>
      <c r="D46" s="20">
        <v>7</v>
      </c>
      <c r="E46" s="20">
        <v>16</v>
      </c>
      <c r="F46" s="20">
        <v>12</v>
      </c>
      <c r="G46" s="20">
        <v>10</v>
      </c>
      <c r="H46" s="20">
        <v>9</v>
      </c>
      <c r="I46" s="16"/>
      <c r="J46" s="16">
        <v>13</v>
      </c>
      <c r="K46" s="22"/>
      <c r="L46" s="18">
        <f t="shared" si="0"/>
        <v>0.92307692307692313</v>
      </c>
      <c r="M46" s="18">
        <f t="shared" si="2"/>
        <v>0.92307692307692313</v>
      </c>
      <c r="N46" s="19">
        <f t="shared" si="3"/>
        <v>0.76923076923076927</v>
      </c>
      <c r="O46" s="19">
        <f t="shared" si="4"/>
        <v>0.69230769230769229</v>
      </c>
      <c r="P46" s="19">
        <f t="shared" si="1"/>
        <v>0.86813186813186816</v>
      </c>
    </row>
    <row r="47" spans="1:18" s="20" customFormat="1" ht="15.95" customHeight="1">
      <c r="A47" s="17" t="s">
        <v>2090</v>
      </c>
      <c r="B47" s="20">
        <v>45</v>
      </c>
      <c r="C47" s="20">
        <v>36</v>
      </c>
      <c r="D47" s="20">
        <v>32</v>
      </c>
      <c r="E47" s="20">
        <v>43</v>
      </c>
      <c r="F47" s="20">
        <v>46</v>
      </c>
      <c r="G47" s="20">
        <v>39</v>
      </c>
      <c r="H47" s="20">
        <v>37</v>
      </c>
      <c r="I47" s="21"/>
      <c r="J47" s="21">
        <v>42</v>
      </c>
      <c r="K47" s="17"/>
      <c r="L47" s="18">
        <f t="shared" si="0"/>
        <v>0.9285714285714286</v>
      </c>
      <c r="M47" s="18">
        <f t="shared" si="2"/>
        <v>1.0952380952380953</v>
      </c>
      <c r="N47" s="19">
        <f t="shared" si="3"/>
        <v>0.9285714285714286</v>
      </c>
      <c r="O47" s="19">
        <f t="shared" si="4"/>
        <v>0.88095238095238093</v>
      </c>
      <c r="P47" s="19">
        <f t="shared" si="1"/>
        <v>0.94557823129251706</v>
      </c>
    </row>
    <row r="48" spans="1:18" s="20" customFormat="1" ht="15.95" customHeight="1">
      <c r="A48" s="15" t="s">
        <v>2091</v>
      </c>
      <c r="B48" s="20">
        <v>9</v>
      </c>
      <c r="C48" s="20">
        <v>9</v>
      </c>
      <c r="D48" s="20">
        <v>6</v>
      </c>
      <c r="E48" s="20">
        <v>14</v>
      </c>
      <c r="F48" s="20">
        <v>10</v>
      </c>
      <c r="G48" s="20">
        <v>8</v>
      </c>
      <c r="H48" s="20">
        <v>5</v>
      </c>
      <c r="I48" s="16"/>
      <c r="J48" s="16">
        <v>8</v>
      </c>
      <c r="K48" s="22"/>
      <c r="L48" s="18">
        <f t="shared" si="0"/>
        <v>1.1875</v>
      </c>
      <c r="M48" s="18">
        <f t="shared" si="2"/>
        <v>1.25</v>
      </c>
      <c r="N48" s="19">
        <f t="shared" si="3"/>
        <v>1</v>
      </c>
      <c r="O48" s="19">
        <f t="shared" si="4"/>
        <v>0.625</v>
      </c>
      <c r="P48" s="19">
        <f t="shared" si="1"/>
        <v>1.0892857142857142</v>
      </c>
    </row>
    <row r="49" spans="1:18" s="20" customFormat="1" ht="15.95" customHeight="1">
      <c r="A49" s="15" t="s">
        <v>2092</v>
      </c>
      <c r="B49" s="20">
        <v>9</v>
      </c>
      <c r="C49" s="20">
        <v>10</v>
      </c>
      <c r="D49" s="20">
        <v>16</v>
      </c>
      <c r="E49" s="20">
        <v>11</v>
      </c>
      <c r="F49" s="20">
        <v>11</v>
      </c>
      <c r="G49" s="20">
        <v>8</v>
      </c>
      <c r="H49" s="20">
        <v>17</v>
      </c>
      <c r="I49" s="16"/>
      <c r="J49" s="16">
        <v>11</v>
      </c>
      <c r="K49" s="17"/>
      <c r="L49" s="18">
        <f t="shared" ref="L49:L82" si="5">AVERAGE(B49:E49)/J49</f>
        <v>1.0454545454545454</v>
      </c>
      <c r="M49" s="18">
        <f t="shared" si="2"/>
        <v>1</v>
      </c>
      <c r="N49" s="19">
        <f t="shared" si="3"/>
        <v>0.72727272727272729</v>
      </c>
      <c r="O49" s="19">
        <f t="shared" si="4"/>
        <v>1.5454545454545454</v>
      </c>
      <c r="P49" s="19">
        <f t="shared" ref="P49:P82" si="6">AVERAGE(B49:H49)/J49</f>
        <v>1.0649350649350648</v>
      </c>
    </row>
    <row r="50" spans="1:18" s="20" customFormat="1" ht="15.95" customHeight="1">
      <c r="A50" s="15" t="s">
        <v>2093</v>
      </c>
      <c r="B50" s="20">
        <v>1</v>
      </c>
      <c r="C50" s="20">
        <v>2</v>
      </c>
      <c r="D50" s="20">
        <v>1</v>
      </c>
      <c r="E50" s="20">
        <v>1</v>
      </c>
      <c r="F50" s="20">
        <v>2</v>
      </c>
      <c r="G50" s="20">
        <v>2</v>
      </c>
      <c r="H50" s="20">
        <v>1</v>
      </c>
      <c r="I50" s="16"/>
      <c r="J50" s="16">
        <v>2</v>
      </c>
      <c r="K50" s="17"/>
      <c r="L50" s="18">
        <f t="shared" si="5"/>
        <v>0.625</v>
      </c>
      <c r="M50" s="18">
        <f t="shared" si="2"/>
        <v>1</v>
      </c>
      <c r="N50" s="19">
        <f t="shared" si="3"/>
        <v>1</v>
      </c>
      <c r="O50" s="19">
        <f t="shared" si="4"/>
        <v>0.5</v>
      </c>
      <c r="P50" s="19">
        <f t="shared" si="6"/>
        <v>0.7142857142857143</v>
      </c>
    </row>
    <row r="51" spans="1:18" s="20" customFormat="1" ht="15.95" customHeight="1">
      <c r="A51" s="15" t="s">
        <v>2094</v>
      </c>
      <c r="B51" s="20">
        <v>13</v>
      </c>
      <c r="C51" s="20">
        <v>11</v>
      </c>
      <c r="D51" s="20">
        <v>9</v>
      </c>
      <c r="E51" s="20">
        <v>12</v>
      </c>
      <c r="F51" s="20">
        <v>11</v>
      </c>
      <c r="G51" s="20">
        <v>11</v>
      </c>
      <c r="H51" s="20">
        <v>9</v>
      </c>
      <c r="I51" s="16"/>
      <c r="J51" s="16">
        <v>16</v>
      </c>
      <c r="K51" s="17"/>
      <c r="L51" s="18">
        <f t="shared" si="5"/>
        <v>0.703125</v>
      </c>
      <c r="M51" s="18">
        <f t="shared" si="2"/>
        <v>0.6875</v>
      </c>
      <c r="N51" s="19">
        <f t="shared" si="3"/>
        <v>0.6875</v>
      </c>
      <c r="O51" s="19">
        <f t="shared" si="4"/>
        <v>0.5625</v>
      </c>
      <c r="P51" s="19">
        <f t="shared" si="6"/>
        <v>0.6785714285714286</v>
      </c>
    </row>
    <row r="52" spans="1:18" s="20" customFormat="1" ht="15.95" customHeight="1">
      <c r="A52" s="15" t="s">
        <v>2095</v>
      </c>
      <c r="B52" s="20">
        <v>1</v>
      </c>
      <c r="C52" s="20">
        <v>1</v>
      </c>
      <c r="D52" s="20">
        <v>1</v>
      </c>
      <c r="E52" s="20">
        <v>2</v>
      </c>
      <c r="F52" s="20">
        <v>1</v>
      </c>
      <c r="G52" s="20">
        <v>1</v>
      </c>
      <c r="H52" s="20">
        <v>1</v>
      </c>
      <c r="I52" s="16"/>
      <c r="J52" s="16">
        <v>2</v>
      </c>
      <c r="K52" s="17"/>
      <c r="L52" s="18">
        <f t="shared" si="5"/>
        <v>0.625</v>
      </c>
      <c r="M52" s="18">
        <f t="shared" si="2"/>
        <v>0.5</v>
      </c>
      <c r="N52" s="19">
        <f t="shared" si="3"/>
        <v>0.5</v>
      </c>
      <c r="O52" s="19">
        <f t="shared" si="4"/>
        <v>0.5</v>
      </c>
      <c r="P52" s="19">
        <f t="shared" si="6"/>
        <v>0.5714285714285714</v>
      </c>
      <c r="Q52" s="23">
        <f>J52/3</f>
        <v>0.66666666666666663</v>
      </c>
      <c r="R52" s="36" t="s">
        <v>2208</v>
      </c>
    </row>
    <row r="53" spans="1:18" s="20" customFormat="1" ht="15.95" customHeight="1">
      <c r="A53" s="15" t="s">
        <v>2096</v>
      </c>
      <c r="B53" s="20">
        <v>24</v>
      </c>
      <c r="C53" s="20">
        <v>22</v>
      </c>
      <c r="D53" s="20">
        <v>21</v>
      </c>
      <c r="E53" s="20">
        <v>22</v>
      </c>
      <c r="F53" s="20">
        <v>26</v>
      </c>
      <c r="G53" s="20">
        <v>24</v>
      </c>
      <c r="H53" s="20">
        <v>21</v>
      </c>
      <c r="I53" s="16"/>
      <c r="J53" s="16">
        <v>24</v>
      </c>
      <c r="K53" s="17"/>
      <c r="L53" s="18">
        <f t="shared" si="5"/>
        <v>0.92708333333333337</v>
      </c>
      <c r="M53" s="18">
        <f t="shared" si="2"/>
        <v>1.0833333333333333</v>
      </c>
      <c r="N53" s="19">
        <f t="shared" si="3"/>
        <v>1</v>
      </c>
      <c r="O53" s="19">
        <f t="shared" si="4"/>
        <v>0.875</v>
      </c>
      <c r="P53" s="19">
        <f t="shared" si="6"/>
        <v>0.95238095238095244</v>
      </c>
      <c r="Q53" s="19">
        <f>J53/21</f>
        <v>1.1428571428571428</v>
      </c>
      <c r="R53" s="36" t="s">
        <v>2209</v>
      </c>
    </row>
    <row r="54" spans="1:18" s="20" customFormat="1" ht="15.95" customHeight="1">
      <c r="A54" s="15" t="s">
        <v>2097</v>
      </c>
      <c r="B54" s="20">
        <v>1</v>
      </c>
      <c r="C54" s="20">
        <v>1</v>
      </c>
      <c r="D54" s="20">
        <v>1</v>
      </c>
      <c r="E54" s="20">
        <v>1</v>
      </c>
      <c r="F54" s="20">
        <v>1</v>
      </c>
      <c r="G54" s="20">
        <v>1</v>
      </c>
      <c r="H54" s="20">
        <v>1</v>
      </c>
      <c r="I54" s="16"/>
      <c r="J54" s="16">
        <v>1</v>
      </c>
      <c r="K54" s="22"/>
      <c r="L54" s="18">
        <f t="shared" si="5"/>
        <v>1</v>
      </c>
      <c r="M54" s="18">
        <f t="shared" si="2"/>
        <v>1</v>
      </c>
      <c r="N54" s="19">
        <f t="shared" si="3"/>
        <v>1</v>
      </c>
      <c r="O54" s="19">
        <f t="shared" si="4"/>
        <v>1</v>
      </c>
      <c r="P54" s="19">
        <f t="shared" si="6"/>
        <v>1</v>
      </c>
    </row>
    <row r="55" spans="1:18" s="20" customFormat="1" ht="15.95" customHeight="1">
      <c r="A55" s="17" t="s">
        <v>2098</v>
      </c>
      <c r="B55" s="20">
        <v>11</v>
      </c>
      <c r="C55" s="20">
        <v>8</v>
      </c>
      <c r="D55" s="20">
        <v>8</v>
      </c>
      <c r="E55" s="20">
        <v>7</v>
      </c>
      <c r="F55" s="20">
        <v>13</v>
      </c>
      <c r="G55" s="20">
        <v>8</v>
      </c>
      <c r="H55" s="20">
        <v>8</v>
      </c>
      <c r="I55" s="21"/>
      <c r="J55" s="21">
        <v>6</v>
      </c>
      <c r="K55" s="17"/>
      <c r="L55" s="18">
        <f t="shared" si="5"/>
        <v>1.4166666666666667</v>
      </c>
      <c r="M55" s="18">
        <f t="shared" si="2"/>
        <v>2.1666666666666665</v>
      </c>
      <c r="N55" s="19">
        <f t="shared" si="3"/>
        <v>1.3333333333333333</v>
      </c>
      <c r="O55" s="19">
        <f t="shared" si="4"/>
        <v>1.3333333333333333</v>
      </c>
      <c r="P55" s="19">
        <f t="shared" si="6"/>
        <v>1.5</v>
      </c>
    </row>
    <row r="56" spans="1:18" s="20" customFormat="1" ht="15.95" customHeight="1">
      <c r="A56" s="15" t="s">
        <v>2099</v>
      </c>
      <c r="B56" s="20">
        <v>39</v>
      </c>
      <c r="C56" s="20">
        <v>47</v>
      </c>
      <c r="D56" s="20">
        <v>48</v>
      </c>
      <c r="E56" s="20">
        <v>42</v>
      </c>
      <c r="F56" s="20">
        <v>37</v>
      </c>
      <c r="G56" s="20">
        <v>36</v>
      </c>
      <c r="H56" s="20">
        <v>29</v>
      </c>
      <c r="I56" s="16"/>
      <c r="J56" s="16">
        <v>43</v>
      </c>
      <c r="K56" s="17"/>
      <c r="L56" s="18">
        <f t="shared" si="5"/>
        <v>1.0232558139534884</v>
      </c>
      <c r="M56" s="18">
        <f t="shared" si="2"/>
        <v>0.86046511627906974</v>
      </c>
      <c r="N56" s="19">
        <f t="shared" si="3"/>
        <v>0.83720930232558144</v>
      </c>
      <c r="O56" s="19">
        <f t="shared" si="4"/>
        <v>0.67441860465116277</v>
      </c>
      <c r="P56" s="19">
        <f t="shared" si="6"/>
        <v>0.92358803986710969</v>
      </c>
      <c r="Q56" s="19">
        <f>J56/43</f>
        <v>1</v>
      </c>
      <c r="R56" s="36" t="s">
        <v>2210</v>
      </c>
    </row>
    <row r="57" spans="1:18" s="20" customFormat="1" ht="15.95" customHeight="1">
      <c r="A57" s="17" t="s">
        <v>2100</v>
      </c>
      <c r="B57" s="20">
        <v>18</v>
      </c>
      <c r="C57" s="20">
        <v>44</v>
      </c>
      <c r="D57" s="20">
        <v>32</v>
      </c>
      <c r="E57" s="20">
        <v>51</v>
      </c>
      <c r="F57" s="20">
        <v>64</v>
      </c>
      <c r="G57" s="20">
        <v>39</v>
      </c>
      <c r="H57" s="20">
        <v>44</v>
      </c>
      <c r="I57" s="21"/>
      <c r="J57" s="21">
        <v>108</v>
      </c>
      <c r="K57" s="17"/>
      <c r="L57" s="18">
        <f t="shared" si="5"/>
        <v>0.33564814814814814</v>
      </c>
      <c r="M57" s="18">
        <f t="shared" si="2"/>
        <v>0.59259259259259256</v>
      </c>
      <c r="N57" s="19">
        <f t="shared" si="3"/>
        <v>0.3611111111111111</v>
      </c>
      <c r="O57" s="19">
        <f t="shared" si="4"/>
        <v>0.40740740740740738</v>
      </c>
      <c r="P57" s="19">
        <f t="shared" si="6"/>
        <v>0.38624338624338628</v>
      </c>
      <c r="Q57" s="19">
        <f>J57/108</f>
        <v>1</v>
      </c>
      <c r="R57" s="36" t="s">
        <v>2101</v>
      </c>
    </row>
    <row r="58" spans="1:18" s="20" customFormat="1" ht="15.95" customHeight="1">
      <c r="A58" s="15" t="s">
        <v>2102</v>
      </c>
      <c r="B58" s="20">
        <v>70</v>
      </c>
      <c r="C58" s="20">
        <v>114</v>
      </c>
      <c r="D58" s="20">
        <v>89</v>
      </c>
      <c r="E58" s="20">
        <v>113</v>
      </c>
      <c r="F58" s="20">
        <v>89</v>
      </c>
      <c r="G58" s="20">
        <v>111</v>
      </c>
      <c r="H58" s="20">
        <v>99</v>
      </c>
      <c r="I58" s="16"/>
      <c r="J58" s="16">
        <v>142</v>
      </c>
      <c r="K58" s="17"/>
      <c r="L58" s="18">
        <f t="shared" si="5"/>
        <v>0.67957746478873238</v>
      </c>
      <c r="M58" s="18">
        <f t="shared" si="2"/>
        <v>0.62676056338028174</v>
      </c>
      <c r="N58" s="19">
        <f t="shared" si="3"/>
        <v>0.78169014084507038</v>
      </c>
      <c r="O58" s="19">
        <f t="shared" si="4"/>
        <v>0.69718309859154926</v>
      </c>
      <c r="P58" s="19">
        <f t="shared" si="6"/>
        <v>0.68913480885311873</v>
      </c>
      <c r="Q58" s="19">
        <f>J58/133</f>
        <v>1.0676691729323309</v>
      </c>
      <c r="R58" s="36" t="s">
        <v>2211</v>
      </c>
    </row>
    <row r="59" spans="1:18" s="20" customFormat="1" ht="15.95" customHeight="1">
      <c r="A59" s="17" t="s">
        <v>2103</v>
      </c>
      <c r="B59" s="20">
        <v>94</v>
      </c>
      <c r="C59" s="20">
        <v>52</v>
      </c>
      <c r="D59" s="20">
        <v>63</v>
      </c>
      <c r="E59" s="20">
        <v>70</v>
      </c>
      <c r="F59" s="20">
        <v>66</v>
      </c>
      <c r="G59" s="20">
        <v>50</v>
      </c>
      <c r="H59" s="20">
        <v>55</v>
      </c>
      <c r="I59" s="21"/>
      <c r="J59" s="21">
        <v>58</v>
      </c>
      <c r="K59" s="17"/>
      <c r="L59" s="18">
        <f t="shared" si="5"/>
        <v>1.2025862068965518</v>
      </c>
      <c r="M59" s="18">
        <f t="shared" si="2"/>
        <v>1.1379310344827587</v>
      </c>
      <c r="N59" s="19">
        <f t="shared" si="3"/>
        <v>0.86206896551724133</v>
      </c>
      <c r="O59" s="19">
        <f t="shared" si="4"/>
        <v>0.94827586206896552</v>
      </c>
      <c r="P59" s="19">
        <f t="shared" si="6"/>
        <v>1.1083743842364533</v>
      </c>
    </row>
    <row r="60" spans="1:18" s="20" customFormat="1" ht="15.95" customHeight="1">
      <c r="A60" s="15" t="s">
        <v>2104</v>
      </c>
      <c r="B60" s="20">
        <v>84</v>
      </c>
      <c r="C60" s="20">
        <v>82</v>
      </c>
      <c r="D60" s="20">
        <v>33</v>
      </c>
      <c r="E60" s="20">
        <v>87</v>
      </c>
      <c r="F60" s="20">
        <v>90</v>
      </c>
      <c r="G60" s="20">
        <v>79</v>
      </c>
      <c r="H60" s="20">
        <v>88</v>
      </c>
      <c r="I60" s="16"/>
      <c r="J60" s="16">
        <v>111</v>
      </c>
      <c r="K60" s="17"/>
      <c r="L60" s="18">
        <f t="shared" si="5"/>
        <v>0.64414414414414412</v>
      </c>
      <c r="M60" s="18">
        <f t="shared" si="2"/>
        <v>0.81081081081081086</v>
      </c>
      <c r="N60" s="19">
        <f t="shared" si="3"/>
        <v>0.71171171171171166</v>
      </c>
      <c r="O60" s="19">
        <f t="shared" si="4"/>
        <v>0.7927927927927928</v>
      </c>
      <c r="P60" s="19">
        <f t="shared" si="6"/>
        <v>0.69884169884169878</v>
      </c>
      <c r="Q60" s="19">
        <f>J60/96</f>
        <v>1.15625</v>
      </c>
      <c r="R60" s="36" t="s">
        <v>2212</v>
      </c>
    </row>
    <row r="61" spans="1:18" s="20" customFormat="1" ht="15.95" customHeight="1">
      <c r="A61" s="15" t="s">
        <v>2105</v>
      </c>
      <c r="B61" s="20">
        <v>2</v>
      </c>
      <c r="C61" s="20">
        <v>2</v>
      </c>
      <c r="D61" s="20">
        <v>2</v>
      </c>
      <c r="E61" s="20">
        <v>2</v>
      </c>
      <c r="F61" s="20">
        <v>2</v>
      </c>
      <c r="G61" s="20">
        <v>2</v>
      </c>
      <c r="H61" s="20">
        <v>2</v>
      </c>
      <c r="I61" s="16"/>
      <c r="J61" s="16">
        <v>2</v>
      </c>
      <c r="K61" s="17"/>
      <c r="L61" s="18">
        <f t="shared" si="5"/>
        <v>1</v>
      </c>
      <c r="M61" s="18">
        <f t="shared" si="2"/>
        <v>1</v>
      </c>
      <c r="N61" s="19">
        <f t="shared" si="3"/>
        <v>1</v>
      </c>
      <c r="O61" s="19">
        <f t="shared" si="4"/>
        <v>1</v>
      </c>
      <c r="P61" s="19">
        <f t="shared" si="6"/>
        <v>1</v>
      </c>
    </row>
    <row r="62" spans="1:18" s="20" customFormat="1" ht="15.95" customHeight="1">
      <c r="A62" s="15" t="s">
        <v>2106</v>
      </c>
      <c r="B62" s="20">
        <v>7</v>
      </c>
      <c r="C62" s="20">
        <v>7</v>
      </c>
      <c r="D62" s="20">
        <v>7</v>
      </c>
      <c r="E62" s="20">
        <v>8</v>
      </c>
      <c r="F62" s="20">
        <v>12</v>
      </c>
      <c r="G62" s="20">
        <v>7</v>
      </c>
      <c r="H62" s="20">
        <v>6</v>
      </c>
      <c r="I62" s="16"/>
      <c r="J62" s="16">
        <v>10</v>
      </c>
      <c r="K62" s="17"/>
      <c r="L62" s="18">
        <f t="shared" si="5"/>
        <v>0.72499999999999998</v>
      </c>
      <c r="M62" s="18">
        <f t="shared" si="2"/>
        <v>1.2</v>
      </c>
      <c r="N62" s="19">
        <f t="shared" si="3"/>
        <v>0.7</v>
      </c>
      <c r="O62" s="19">
        <f t="shared" si="4"/>
        <v>0.6</v>
      </c>
      <c r="P62" s="19">
        <f t="shared" si="6"/>
        <v>0.77142857142857146</v>
      </c>
    </row>
    <row r="63" spans="1:18" s="20" customFormat="1" ht="15.95" customHeight="1">
      <c r="A63" s="17" t="s">
        <v>2107</v>
      </c>
      <c r="B63" s="20">
        <v>14</v>
      </c>
      <c r="C63" s="20">
        <v>14</v>
      </c>
      <c r="D63" s="20">
        <v>11</v>
      </c>
      <c r="E63" s="20">
        <v>17</v>
      </c>
      <c r="F63" s="20">
        <v>26</v>
      </c>
      <c r="G63" s="20">
        <v>10</v>
      </c>
      <c r="H63" s="20">
        <v>7</v>
      </c>
      <c r="I63" s="21"/>
      <c r="J63" s="21">
        <v>13</v>
      </c>
      <c r="K63" s="17"/>
      <c r="L63" s="18">
        <f t="shared" si="5"/>
        <v>1.0769230769230769</v>
      </c>
      <c r="M63" s="18">
        <f t="shared" si="2"/>
        <v>2</v>
      </c>
      <c r="N63" s="19">
        <f t="shared" si="3"/>
        <v>0.76923076923076927</v>
      </c>
      <c r="O63" s="19">
        <f t="shared" si="4"/>
        <v>0.53846153846153844</v>
      </c>
      <c r="P63" s="19">
        <f t="shared" si="6"/>
        <v>1.0879120879120878</v>
      </c>
    </row>
    <row r="64" spans="1:18" s="20" customFormat="1" ht="15.95" customHeight="1">
      <c r="A64" s="15" t="s">
        <v>2108</v>
      </c>
      <c r="B64" s="20">
        <v>10</v>
      </c>
      <c r="C64" s="20">
        <v>8</v>
      </c>
      <c r="D64" s="20">
        <v>6</v>
      </c>
      <c r="E64" s="20">
        <v>10</v>
      </c>
      <c r="F64" s="20">
        <v>12</v>
      </c>
      <c r="G64" s="20">
        <v>7</v>
      </c>
      <c r="H64" s="20">
        <v>8</v>
      </c>
      <c r="I64" s="16"/>
      <c r="J64" s="16">
        <v>14</v>
      </c>
      <c r="K64" s="17"/>
      <c r="L64" s="18">
        <f t="shared" si="5"/>
        <v>0.6071428571428571</v>
      </c>
      <c r="M64" s="18">
        <f t="shared" si="2"/>
        <v>0.8571428571428571</v>
      </c>
      <c r="N64" s="19">
        <f t="shared" si="3"/>
        <v>0.5</v>
      </c>
      <c r="O64" s="19">
        <f t="shared" si="4"/>
        <v>0.5714285714285714</v>
      </c>
      <c r="P64" s="19">
        <f t="shared" si="6"/>
        <v>0.62244897959183665</v>
      </c>
    </row>
    <row r="65" spans="1:18" s="20" customFormat="1" ht="15.95" customHeight="1">
      <c r="A65" s="15" t="s">
        <v>2109</v>
      </c>
      <c r="B65" s="20">
        <v>1</v>
      </c>
      <c r="C65" s="20">
        <v>0</v>
      </c>
      <c r="D65" s="20">
        <v>0</v>
      </c>
      <c r="E65" s="20">
        <v>1</v>
      </c>
      <c r="F65" s="20">
        <v>1</v>
      </c>
      <c r="G65" s="20">
        <v>1</v>
      </c>
      <c r="H65" s="20">
        <v>1</v>
      </c>
      <c r="I65" s="16"/>
      <c r="J65" s="16">
        <v>1</v>
      </c>
      <c r="K65" s="17"/>
      <c r="L65" s="18">
        <f t="shared" si="5"/>
        <v>0.5</v>
      </c>
      <c r="M65" s="18">
        <f t="shared" si="2"/>
        <v>1</v>
      </c>
      <c r="N65" s="19">
        <f t="shared" si="3"/>
        <v>1</v>
      </c>
      <c r="O65" s="19">
        <f t="shared" si="4"/>
        <v>1</v>
      </c>
      <c r="P65" s="19">
        <f t="shared" si="6"/>
        <v>0.7142857142857143</v>
      </c>
    </row>
    <row r="66" spans="1:18" s="20" customFormat="1" ht="15.95" customHeight="1">
      <c r="A66" s="17" t="s">
        <v>2110</v>
      </c>
      <c r="B66" s="20">
        <v>19</v>
      </c>
      <c r="C66" s="20">
        <v>18</v>
      </c>
      <c r="D66" s="20">
        <v>17</v>
      </c>
      <c r="E66" s="20">
        <v>18</v>
      </c>
      <c r="F66" s="20">
        <v>18</v>
      </c>
      <c r="G66" s="20">
        <v>17</v>
      </c>
      <c r="H66" s="20">
        <v>15</v>
      </c>
      <c r="I66" s="21"/>
      <c r="J66" s="21">
        <v>17</v>
      </c>
      <c r="K66" s="17"/>
      <c r="L66" s="18">
        <f t="shared" si="5"/>
        <v>1.0588235294117647</v>
      </c>
      <c r="M66" s="18">
        <f t="shared" si="2"/>
        <v>1.0588235294117647</v>
      </c>
      <c r="N66" s="19">
        <f t="shared" si="3"/>
        <v>1</v>
      </c>
      <c r="O66" s="19">
        <f t="shared" si="4"/>
        <v>0.88235294117647056</v>
      </c>
      <c r="P66" s="19">
        <f t="shared" si="6"/>
        <v>1.0252100840336134</v>
      </c>
    </row>
    <row r="67" spans="1:18" s="20" customFormat="1" ht="15.95" customHeight="1">
      <c r="A67" s="17" t="s">
        <v>2111</v>
      </c>
      <c r="B67" s="20">
        <v>12</v>
      </c>
      <c r="C67" s="20">
        <v>12</v>
      </c>
      <c r="D67" s="20">
        <v>11</v>
      </c>
      <c r="E67" s="20">
        <v>12</v>
      </c>
      <c r="F67" s="20">
        <v>13</v>
      </c>
      <c r="G67" s="20">
        <v>10</v>
      </c>
      <c r="H67" s="20">
        <v>11</v>
      </c>
      <c r="I67" s="21"/>
      <c r="J67" s="21">
        <v>12</v>
      </c>
      <c r="K67" s="17"/>
      <c r="L67" s="18">
        <f t="shared" si="5"/>
        <v>0.97916666666666663</v>
      </c>
      <c r="M67" s="18">
        <f t="shared" si="2"/>
        <v>1.0833333333333333</v>
      </c>
      <c r="N67" s="19">
        <f t="shared" si="3"/>
        <v>0.83333333333333337</v>
      </c>
      <c r="O67" s="19">
        <f t="shared" si="4"/>
        <v>0.91666666666666663</v>
      </c>
      <c r="P67" s="19">
        <f t="shared" si="6"/>
        <v>0.9642857142857143</v>
      </c>
    </row>
    <row r="68" spans="1:18" s="20" customFormat="1" ht="15.95" customHeight="1">
      <c r="A68" s="17" t="s">
        <v>2112</v>
      </c>
      <c r="B68" s="20">
        <v>9</v>
      </c>
      <c r="C68" s="20">
        <v>8</v>
      </c>
      <c r="D68" s="20">
        <v>7</v>
      </c>
      <c r="E68" s="20">
        <v>10</v>
      </c>
      <c r="F68" s="20">
        <v>10</v>
      </c>
      <c r="G68" s="20">
        <v>8</v>
      </c>
      <c r="H68" s="20">
        <v>8</v>
      </c>
      <c r="I68" s="17"/>
      <c r="J68" s="21">
        <v>14</v>
      </c>
      <c r="K68" s="17"/>
      <c r="L68" s="18">
        <f t="shared" si="5"/>
        <v>0.6071428571428571</v>
      </c>
      <c r="M68" s="18">
        <f t="shared" si="2"/>
        <v>0.7142857142857143</v>
      </c>
      <c r="N68" s="19">
        <f t="shared" si="3"/>
        <v>0.5714285714285714</v>
      </c>
      <c r="O68" s="19">
        <f t="shared" si="4"/>
        <v>0.5714285714285714</v>
      </c>
      <c r="P68" s="19">
        <f t="shared" si="6"/>
        <v>0.61224489795918369</v>
      </c>
    </row>
    <row r="69" spans="1:18" s="20" customFormat="1" ht="15.95" customHeight="1">
      <c r="A69" s="17" t="s">
        <v>2113</v>
      </c>
      <c r="B69" s="20">
        <v>2</v>
      </c>
      <c r="C69" s="20">
        <v>2</v>
      </c>
      <c r="D69" s="20">
        <v>2</v>
      </c>
      <c r="E69" s="20">
        <v>2</v>
      </c>
      <c r="F69" s="20">
        <v>3</v>
      </c>
      <c r="G69" s="20">
        <v>2</v>
      </c>
      <c r="H69" s="20">
        <v>1</v>
      </c>
      <c r="I69" s="21"/>
      <c r="J69" s="21">
        <v>3</v>
      </c>
      <c r="K69" s="17"/>
      <c r="L69" s="18">
        <f t="shared" si="5"/>
        <v>0.66666666666666663</v>
      </c>
      <c r="M69" s="18">
        <f t="shared" si="2"/>
        <v>1</v>
      </c>
      <c r="N69" s="19">
        <f t="shared" si="3"/>
        <v>0.66666666666666663</v>
      </c>
      <c r="O69" s="19">
        <f t="shared" si="4"/>
        <v>0.33333333333333331</v>
      </c>
      <c r="P69" s="19">
        <f t="shared" si="6"/>
        <v>0.66666666666666663</v>
      </c>
    </row>
    <row r="70" spans="1:18" s="20" customFormat="1" ht="15.95" customHeight="1">
      <c r="A70" s="17" t="s">
        <v>2114</v>
      </c>
      <c r="B70" s="20">
        <v>0</v>
      </c>
      <c r="C70" s="20">
        <v>1</v>
      </c>
      <c r="D70" s="20">
        <v>1</v>
      </c>
      <c r="E70" s="20">
        <v>1</v>
      </c>
      <c r="F70" s="20">
        <v>1</v>
      </c>
      <c r="G70" s="20">
        <v>1</v>
      </c>
      <c r="H70" s="20">
        <v>0</v>
      </c>
      <c r="I70" s="21"/>
      <c r="J70" s="21">
        <v>1</v>
      </c>
      <c r="K70" s="17"/>
      <c r="L70" s="18">
        <f t="shared" si="5"/>
        <v>0.75</v>
      </c>
      <c r="M70" s="18">
        <f t="shared" si="2"/>
        <v>1</v>
      </c>
      <c r="N70" s="19">
        <f t="shared" si="3"/>
        <v>1</v>
      </c>
      <c r="O70" s="19">
        <f t="shared" si="4"/>
        <v>0</v>
      </c>
      <c r="P70" s="19">
        <f t="shared" si="6"/>
        <v>0.7142857142857143</v>
      </c>
    </row>
    <row r="71" spans="1:18" s="20" customFormat="1" ht="15.95" customHeight="1">
      <c r="A71" s="15" t="s">
        <v>2115</v>
      </c>
      <c r="B71" s="20">
        <v>17</v>
      </c>
      <c r="C71" s="20">
        <v>15</v>
      </c>
      <c r="D71" s="20">
        <v>15</v>
      </c>
      <c r="E71" s="20">
        <v>19</v>
      </c>
      <c r="F71" s="20">
        <v>19</v>
      </c>
      <c r="G71" s="20">
        <v>16</v>
      </c>
      <c r="H71" s="20">
        <v>13</v>
      </c>
      <c r="I71" s="16"/>
      <c r="J71" s="16">
        <v>17</v>
      </c>
      <c r="K71" s="22"/>
      <c r="L71" s="18">
        <f t="shared" si="5"/>
        <v>0.97058823529411764</v>
      </c>
      <c r="M71" s="18">
        <f t="shared" si="2"/>
        <v>1.1176470588235294</v>
      </c>
      <c r="N71" s="19">
        <f t="shared" si="3"/>
        <v>0.94117647058823528</v>
      </c>
      <c r="O71" s="19">
        <f t="shared" si="4"/>
        <v>0.76470588235294112</v>
      </c>
      <c r="P71" s="19">
        <f t="shared" si="6"/>
        <v>0.95798319327731085</v>
      </c>
      <c r="Q71" s="19">
        <f>J71/17</f>
        <v>1</v>
      </c>
      <c r="R71" s="36" t="s">
        <v>2213</v>
      </c>
    </row>
    <row r="72" spans="1:18" s="20" customFormat="1" ht="15.95" customHeight="1">
      <c r="A72" s="17" t="s">
        <v>2116</v>
      </c>
      <c r="B72" s="20">
        <v>10</v>
      </c>
      <c r="C72" s="20">
        <v>9</v>
      </c>
      <c r="D72" s="20">
        <v>9</v>
      </c>
      <c r="E72" s="20">
        <v>9</v>
      </c>
      <c r="F72" s="20">
        <v>9</v>
      </c>
      <c r="G72" s="20">
        <v>9</v>
      </c>
      <c r="H72" s="20">
        <v>3</v>
      </c>
      <c r="I72" s="21"/>
      <c r="J72" s="21">
        <v>10</v>
      </c>
      <c r="K72" s="17"/>
      <c r="L72" s="18">
        <f t="shared" si="5"/>
        <v>0.92500000000000004</v>
      </c>
      <c r="M72" s="18">
        <f t="shared" si="2"/>
        <v>0.9</v>
      </c>
      <c r="N72" s="19">
        <f t="shared" si="3"/>
        <v>0.9</v>
      </c>
      <c r="O72" s="19">
        <f t="shared" si="4"/>
        <v>0.3</v>
      </c>
      <c r="P72" s="19">
        <f t="shared" si="6"/>
        <v>0.82857142857142863</v>
      </c>
    </row>
    <row r="73" spans="1:18" s="20" customFormat="1" ht="15.95" customHeight="1">
      <c r="A73" s="15" t="s">
        <v>2117</v>
      </c>
      <c r="B73" s="20">
        <v>1</v>
      </c>
      <c r="C73" s="20">
        <v>1</v>
      </c>
      <c r="D73" s="20">
        <v>1</v>
      </c>
      <c r="E73" s="20">
        <v>1</v>
      </c>
      <c r="F73" s="20">
        <v>1</v>
      </c>
      <c r="G73" s="20">
        <v>1</v>
      </c>
      <c r="H73" s="20">
        <v>1</v>
      </c>
      <c r="I73" s="16"/>
      <c r="J73" s="16">
        <v>2</v>
      </c>
      <c r="K73" s="17"/>
      <c r="L73" s="18">
        <f t="shared" si="5"/>
        <v>0.5</v>
      </c>
      <c r="M73" s="18">
        <f t="shared" si="2"/>
        <v>0.5</v>
      </c>
      <c r="N73" s="19">
        <f t="shared" si="3"/>
        <v>0.5</v>
      </c>
      <c r="O73" s="19">
        <f t="shared" si="4"/>
        <v>0.5</v>
      </c>
      <c r="P73" s="19">
        <f t="shared" si="6"/>
        <v>0.5</v>
      </c>
    </row>
    <row r="74" spans="1:18" s="20" customFormat="1" ht="15.95" customHeight="1">
      <c r="A74" s="15" t="s">
        <v>2118</v>
      </c>
      <c r="B74" s="20">
        <v>27</v>
      </c>
      <c r="C74" s="20">
        <v>27</v>
      </c>
      <c r="D74" s="20">
        <v>26</v>
      </c>
      <c r="E74" s="20">
        <v>32</v>
      </c>
      <c r="F74" s="20">
        <v>31</v>
      </c>
      <c r="G74" s="20">
        <v>27</v>
      </c>
      <c r="H74" s="20">
        <v>16</v>
      </c>
      <c r="I74" s="16"/>
      <c r="J74" s="16">
        <v>24</v>
      </c>
      <c r="K74" s="17"/>
      <c r="L74" s="18">
        <f t="shared" si="5"/>
        <v>1.1666666666666667</v>
      </c>
      <c r="M74" s="18">
        <f t="shared" si="2"/>
        <v>1.2916666666666667</v>
      </c>
      <c r="N74" s="19">
        <f t="shared" si="3"/>
        <v>1.125</v>
      </c>
      <c r="O74" s="19">
        <f t="shared" si="4"/>
        <v>0.66666666666666663</v>
      </c>
      <c r="P74" s="19">
        <f t="shared" si="6"/>
        <v>1.1071428571428572</v>
      </c>
      <c r="Q74" s="19">
        <f>J74/24</f>
        <v>1</v>
      </c>
      <c r="R74" s="36" t="s">
        <v>2214</v>
      </c>
    </row>
    <row r="75" spans="1:18" s="20" customFormat="1" ht="15.95" customHeight="1">
      <c r="A75" s="15" t="s">
        <v>2119</v>
      </c>
      <c r="B75" s="20">
        <v>19</v>
      </c>
      <c r="C75" s="20">
        <v>13</v>
      </c>
      <c r="D75" s="20">
        <v>13</v>
      </c>
      <c r="E75" s="20">
        <v>20</v>
      </c>
      <c r="F75" s="20">
        <v>24</v>
      </c>
      <c r="G75" s="20">
        <v>11</v>
      </c>
      <c r="H75" s="20">
        <v>11</v>
      </c>
      <c r="I75" s="16"/>
      <c r="J75" s="16">
        <v>15</v>
      </c>
      <c r="K75" s="17"/>
      <c r="L75" s="18">
        <f t="shared" si="5"/>
        <v>1.0833333333333333</v>
      </c>
      <c r="M75" s="18">
        <f t="shared" si="2"/>
        <v>1.6</v>
      </c>
      <c r="N75" s="19">
        <f t="shared" si="3"/>
        <v>0.73333333333333328</v>
      </c>
      <c r="O75" s="19">
        <f t="shared" si="4"/>
        <v>0.73333333333333328</v>
      </c>
      <c r="P75" s="19">
        <f t="shared" si="6"/>
        <v>1.0571428571428572</v>
      </c>
      <c r="Q75" s="19">
        <f>J75/18</f>
        <v>0.83333333333333337</v>
      </c>
      <c r="R75" s="36" t="s">
        <v>2215</v>
      </c>
    </row>
    <row r="76" spans="1:18" s="20" customFormat="1" ht="15.95" customHeight="1">
      <c r="A76" s="15" t="s">
        <v>2120</v>
      </c>
      <c r="B76" s="20">
        <v>25</v>
      </c>
      <c r="C76" s="20">
        <v>26</v>
      </c>
      <c r="D76" s="20">
        <v>24</v>
      </c>
      <c r="E76" s="20">
        <v>29</v>
      </c>
      <c r="F76" s="20">
        <v>30</v>
      </c>
      <c r="G76" s="20">
        <v>26</v>
      </c>
      <c r="H76" s="20">
        <v>20</v>
      </c>
      <c r="I76" s="16"/>
      <c r="J76" s="16">
        <v>26</v>
      </c>
      <c r="K76" s="22"/>
      <c r="L76" s="18">
        <f t="shared" si="5"/>
        <v>1</v>
      </c>
      <c r="M76" s="18">
        <f t="shared" si="2"/>
        <v>1.1538461538461537</v>
      </c>
      <c r="N76" s="19">
        <f t="shared" si="3"/>
        <v>1</v>
      </c>
      <c r="O76" s="19">
        <f t="shared" si="4"/>
        <v>0.76923076923076927</v>
      </c>
      <c r="P76" s="19">
        <f t="shared" si="6"/>
        <v>0.98901098901098905</v>
      </c>
      <c r="Q76" s="19">
        <f>J76/29</f>
        <v>0.89655172413793105</v>
      </c>
      <c r="R76" s="36" t="s">
        <v>2216</v>
      </c>
    </row>
    <row r="77" spans="1:18" s="20" customFormat="1" ht="15.95" customHeight="1">
      <c r="A77" s="15" t="s">
        <v>2121</v>
      </c>
      <c r="B77" s="20">
        <v>13</v>
      </c>
      <c r="C77" s="20">
        <v>11</v>
      </c>
      <c r="D77" s="20">
        <v>11</v>
      </c>
      <c r="E77" s="20">
        <v>17</v>
      </c>
      <c r="F77" s="20">
        <v>18</v>
      </c>
      <c r="G77" s="20">
        <v>9</v>
      </c>
      <c r="H77" s="20">
        <v>10</v>
      </c>
      <c r="I77" s="16"/>
      <c r="J77" s="16">
        <v>11</v>
      </c>
      <c r="K77" s="17"/>
      <c r="L77" s="18">
        <f t="shared" si="5"/>
        <v>1.1818181818181819</v>
      </c>
      <c r="M77" s="18">
        <f t="shared" si="2"/>
        <v>1.6363636363636365</v>
      </c>
      <c r="N77" s="19">
        <f t="shared" si="3"/>
        <v>0.81818181818181823</v>
      </c>
      <c r="O77" s="19">
        <f t="shared" si="4"/>
        <v>0.90909090909090906</v>
      </c>
      <c r="P77" s="19">
        <f t="shared" si="6"/>
        <v>1.1558441558441557</v>
      </c>
      <c r="Q77" s="19">
        <f>J77/10</f>
        <v>1.1000000000000001</v>
      </c>
      <c r="R77" s="36" t="s">
        <v>2217</v>
      </c>
    </row>
    <row r="78" spans="1:18" s="20" customFormat="1" ht="15.95" customHeight="1">
      <c r="A78" s="17" t="s">
        <v>2122</v>
      </c>
      <c r="B78" s="20">
        <v>2</v>
      </c>
      <c r="C78" s="20">
        <v>2</v>
      </c>
      <c r="D78" s="20">
        <v>1</v>
      </c>
      <c r="E78" s="20">
        <v>4</v>
      </c>
      <c r="F78" s="20">
        <v>1</v>
      </c>
      <c r="G78" s="20">
        <v>2</v>
      </c>
      <c r="H78" s="20">
        <v>3</v>
      </c>
      <c r="I78" s="21"/>
      <c r="J78" s="21">
        <v>2</v>
      </c>
      <c r="K78" s="17"/>
      <c r="L78" s="18">
        <f t="shared" si="5"/>
        <v>1.125</v>
      </c>
      <c r="M78" s="18">
        <f t="shared" si="2"/>
        <v>0.5</v>
      </c>
      <c r="N78" s="19">
        <f t="shared" si="3"/>
        <v>1</v>
      </c>
      <c r="O78" s="19">
        <f t="shared" si="4"/>
        <v>1.5</v>
      </c>
      <c r="P78" s="19">
        <f t="shared" si="6"/>
        <v>1.0714285714285714</v>
      </c>
    </row>
    <row r="79" spans="1:18" s="20" customFormat="1" ht="15.95" customHeight="1">
      <c r="A79" s="15" t="s">
        <v>2123</v>
      </c>
      <c r="B79" s="20">
        <v>2</v>
      </c>
      <c r="C79" s="20">
        <v>2</v>
      </c>
      <c r="D79" s="20">
        <v>2</v>
      </c>
      <c r="E79" s="20">
        <v>2</v>
      </c>
      <c r="F79" s="20">
        <v>2</v>
      </c>
      <c r="G79" s="20">
        <v>2</v>
      </c>
      <c r="H79" s="20">
        <v>2</v>
      </c>
      <c r="I79" s="16"/>
      <c r="J79" s="16">
        <v>2</v>
      </c>
      <c r="K79" s="22"/>
      <c r="L79" s="18">
        <f t="shared" si="5"/>
        <v>1</v>
      </c>
      <c r="M79" s="18">
        <f t="shared" si="2"/>
        <v>1</v>
      </c>
      <c r="N79" s="19">
        <f t="shared" si="3"/>
        <v>1</v>
      </c>
      <c r="O79" s="19">
        <f t="shared" si="4"/>
        <v>1</v>
      </c>
      <c r="P79" s="19">
        <f t="shared" si="6"/>
        <v>1</v>
      </c>
      <c r="Q79" s="19">
        <f>J79/2</f>
        <v>1</v>
      </c>
      <c r="R79" s="36" t="s">
        <v>2218</v>
      </c>
    </row>
    <row r="80" spans="1:18" s="20" customFormat="1" ht="15.95" customHeight="1">
      <c r="A80" s="17" t="s">
        <v>2124</v>
      </c>
      <c r="B80" s="20">
        <v>3</v>
      </c>
      <c r="C80" s="20">
        <v>2</v>
      </c>
      <c r="D80" s="20">
        <v>2</v>
      </c>
      <c r="E80" s="20">
        <v>2</v>
      </c>
      <c r="F80" s="20">
        <v>2</v>
      </c>
      <c r="G80" s="20">
        <v>2</v>
      </c>
      <c r="H80" s="20">
        <v>1</v>
      </c>
      <c r="I80" s="21"/>
      <c r="J80" s="21">
        <v>3</v>
      </c>
      <c r="K80" s="17"/>
      <c r="L80" s="18">
        <f t="shared" si="5"/>
        <v>0.75</v>
      </c>
      <c r="M80" s="18">
        <f t="shared" si="2"/>
        <v>0.66666666666666663</v>
      </c>
      <c r="N80" s="19">
        <f t="shared" si="3"/>
        <v>0.66666666666666663</v>
      </c>
      <c r="O80" s="19">
        <f t="shared" si="4"/>
        <v>0.33333333333333331</v>
      </c>
      <c r="P80" s="19">
        <f t="shared" si="6"/>
        <v>0.66666666666666663</v>
      </c>
      <c r="Q80" s="19">
        <f>J80/3</f>
        <v>1</v>
      </c>
      <c r="R80" s="36" t="s">
        <v>2219</v>
      </c>
    </row>
    <row r="81" spans="1:18" s="20" customFormat="1" ht="15.95" customHeight="1">
      <c r="A81" s="15" t="s">
        <v>2125</v>
      </c>
      <c r="B81" s="20">
        <v>63</v>
      </c>
      <c r="C81" s="20">
        <v>62</v>
      </c>
      <c r="D81" s="20">
        <v>57</v>
      </c>
      <c r="E81" s="20">
        <v>68</v>
      </c>
      <c r="F81" s="20">
        <v>65</v>
      </c>
      <c r="G81" s="20">
        <v>57</v>
      </c>
      <c r="H81" s="20">
        <v>56</v>
      </c>
      <c r="I81" s="16"/>
      <c r="J81" s="16">
        <v>73</v>
      </c>
      <c r="K81" s="17"/>
      <c r="L81" s="18">
        <f t="shared" si="5"/>
        <v>0.85616438356164382</v>
      </c>
      <c r="M81" s="18">
        <f t="shared" si="2"/>
        <v>0.8904109589041096</v>
      </c>
      <c r="N81" s="19">
        <f t="shared" si="3"/>
        <v>0.78082191780821919</v>
      </c>
      <c r="O81" s="19">
        <f t="shared" si="4"/>
        <v>0.76712328767123283</v>
      </c>
      <c r="P81" s="19">
        <f t="shared" si="6"/>
        <v>0.83757338551859106</v>
      </c>
      <c r="Q81" s="19">
        <f>J81/74</f>
        <v>0.98648648648648651</v>
      </c>
      <c r="R81" s="36" t="s">
        <v>2220</v>
      </c>
    </row>
    <row r="82" spans="1:18" s="20" customFormat="1" ht="15.95" customHeight="1">
      <c r="A82" s="17" t="s">
        <v>2126</v>
      </c>
      <c r="B82" s="20">
        <v>12</v>
      </c>
      <c r="C82" s="20">
        <v>13</v>
      </c>
      <c r="D82" s="20">
        <v>11</v>
      </c>
      <c r="E82" s="20">
        <v>14</v>
      </c>
      <c r="F82" s="20">
        <v>15</v>
      </c>
      <c r="G82" s="20">
        <v>14</v>
      </c>
      <c r="H82" s="20">
        <v>7</v>
      </c>
      <c r="I82" s="21"/>
      <c r="J82" s="21">
        <v>17</v>
      </c>
      <c r="K82" s="17"/>
      <c r="L82" s="18">
        <f t="shared" si="5"/>
        <v>0.73529411764705888</v>
      </c>
      <c r="M82" s="18">
        <f t="shared" ref="M82" si="7">F82/J82</f>
        <v>0.88235294117647056</v>
      </c>
      <c r="N82" s="19">
        <f t="shared" ref="N82" si="8">G82/J82</f>
        <v>0.82352941176470584</v>
      </c>
      <c r="O82" s="19">
        <f t="shared" ref="O82" si="9">H82/J82</f>
        <v>0.41176470588235292</v>
      </c>
      <c r="P82" s="19">
        <f t="shared" si="6"/>
        <v>0.7226890756302522</v>
      </c>
      <c r="Q82" s="19">
        <f>J82/17</f>
        <v>1</v>
      </c>
      <c r="R82" s="36" t="s">
        <v>2221</v>
      </c>
    </row>
    <row r="83" spans="1:18" s="20" customFormat="1" ht="15.95" customHeight="1">
      <c r="A83" s="17"/>
      <c r="B83" s="17"/>
      <c r="C83" s="17"/>
      <c r="D83" s="17"/>
      <c r="E83" s="17"/>
      <c r="F83" s="17"/>
      <c r="G83" s="17"/>
      <c r="H83" s="17"/>
      <c r="I83" s="17"/>
      <c r="J83" s="21"/>
      <c r="K83" s="17"/>
      <c r="L83" s="18"/>
      <c r="M83" s="18"/>
      <c r="N83" s="18"/>
      <c r="O83" s="18"/>
      <c r="P83" s="18"/>
    </row>
    <row r="84" spans="1:18" s="20" customFormat="1" ht="15.95" customHeight="1">
      <c r="A84" s="17" t="s">
        <v>2127</v>
      </c>
      <c r="B84" s="25">
        <f t="shared" ref="B84:H84" si="10">SUM(B17:B82)</f>
        <v>1542</v>
      </c>
      <c r="C84" s="25">
        <f t="shared" ref="C84" si="11">SUM(C17:C82)</f>
        <v>1459</v>
      </c>
      <c r="D84" s="25">
        <f t="shared" si="10"/>
        <v>1303</v>
      </c>
      <c r="E84" s="25">
        <f t="shared" si="10"/>
        <v>1689</v>
      </c>
      <c r="F84" s="25">
        <f t="shared" si="10"/>
        <v>1744</v>
      </c>
      <c r="G84" s="25">
        <f t="shared" si="10"/>
        <v>1399</v>
      </c>
      <c r="H84" s="25">
        <f t="shared" si="10"/>
        <v>1286</v>
      </c>
      <c r="I84" s="25"/>
      <c r="J84" s="25">
        <f>SUM(J17:J82)</f>
        <v>1758</v>
      </c>
      <c r="K84" s="25"/>
      <c r="L84" s="18">
        <f>AVERAGE(B84:E84)/J84</f>
        <v>0.85224687144482369</v>
      </c>
      <c r="M84" s="18">
        <f t="shared" ref="M84" si="12">F84/J84</f>
        <v>0.99203640500568824</v>
      </c>
      <c r="N84" s="19">
        <f t="shared" ref="N84" si="13">G84/J84</f>
        <v>0.79579067121729241</v>
      </c>
      <c r="O84" s="19">
        <f t="shared" ref="O84" si="14">H84/J84</f>
        <v>0.73151308304891927</v>
      </c>
      <c r="P84" s="19">
        <f>AVERAGE(B84:H84)/J84</f>
        <v>0.84690394929302781</v>
      </c>
    </row>
    <row r="85" spans="1:18" s="20" customFormat="1" ht="15.95" customHeight="1">
      <c r="A85" s="17"/>
      <c r="B85" s="17"/>
      <c r="C85" s="17"/>
      <c r="D85" s="17"/>
      <c r="E85" s="17"/>
      <c r="F85" s="17"/>
      <c r="G85" s="17"/>
      <c r="H85" s="17"/>
      <c r="I85" s="17"/>
      <c r="J85" s="17"/>
      <c r="K85" s="17"/>
      <c r="O85" s="19"/>
      <c r="P85" s="19"/>
    </row>
    <row r="86" spans="1:18" s="20" customFormat="1" ht="15.95" customHeight="1">
      <c r="A86" s="26" t="s">
        <v>2128</v>
      </c>
      <c r="B86" s="25">
        <v>25600</v>
      </c>
      <c r="C86" s="25">
        <v>21503</v>
      </c>
      <c r="D86" s="25">
        <v>26587</v>
      </c>
      <c r="E86" s="25">
        <v>26548</v>
      </c>
      <c r="F86" s="25">
        <v>34848</v>
      </c>
      <c r="G86" s="25">
        <v>23440</v>
      </c>
      <c r="H86" s="25">
        <v>45873</v>
      </c>
      <c r="I86" s="25"/>
      <c r="J86" s="25">
        <v>27416</v>
      </c>
      <c r="K86" s="27"/>
      <c r="L86" s="18">
        <f>AVERAGE(B86:E86)/J86</f>
        <v>0.91404654216515901</v>
      </c>
      <c r="M86" s="18">
        <f t="shared" ref="M86" si="15">F86/J86</f>
        <v>1.2710825795156113</v>
      </c>
      <c r="N86" s="19">
        <f t="shared" ref="N86" si="16">G86/J86</f>
        <v>0.8549751969652758</v>
      </c>
      <c r="O86" s="19">
        <f t="shared" ref="O86" si="17">H86/J86</f>
        <v>1.6732200175080245</v>
      </c>
      <c r="P86" s="19">
        <f>AVERAGE(B86:H86)/J86</f>
        <v>1.0650662803785067</v>
      </c>
    </row>
    <row r="87" spans="1:18" s="20" customFormat="1" ht="15.95" customHeight="1">
      <c r="A87" s="26" t="s">
        <v>2129</v>
      </c>
      <c r="B87" s="18">
        <f t="shared" ref="B87:H87" si="18">B84/B86*100</f>
        <v>6.0234375</v>
      </c>
      <c r="C87" s="18">
        <f>C84/C86*100</f>
        <v>6.785099753522764</v>
      </c>
      <c r="D87" s="18">
        <f t="shared" si="18"/>
        <v>4.9008914130966259</v>
      </c>
      <c r="E87" s="18">
        <f t="shared" si="18"/>
        <v>6.3620611722163627</v>
      </c>
      <c r="F87" s="18">
        <f t="shared" si="18"/>
        <v>5.0045913682277314</v>
      </c>
      <c r="G87" s="18">
        <f t="shared" si="18"/>
        <v>5.9684300341296934</v>
      </c>
      <c r="H87" s="18">
        <f t="shared" si="18"/>
        <v>2.8033919734920323</v>
      </c>
      <c r="I87" s="17"/>
      <c r="J87" s="18">
        <f>J84/J86*100</f>
        <v>6.4123139772395685</v>
      </c>
      <c r="K87" s="17"/>
      <c r="L87" s="18"/>
      <c r="M87" s="18"/>
      <c r="N87" s="19"/>
      <c r="O87" s="19"/>
      <c r="P87" s="19"/>
    </row>
  </sheetData>
  <mergeCells count="9">
    <mergeCell ref="A1:B1"/>
    <mergeCell ref="C1:D1"/>
    <mergeCell ref="A3:R3"/>
    <mergeCell ref="A12:A15"/>
    <mergeCell ref="B12:J12"/>
    <mergeCell ref="L12:P14"/>
    <mergeCell ref="Q12:Q15"/>
    <mergeCell ref="R12:R15"/>
    <mergeCell ref="B14:H14"/>
  </mergeCells>
  <phoneticPr fontId="1" type="noConversion"/>
  <conditionalFormatting sqref="O85">
    <cfRule type="colorScale" priority="7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P85">
    <cfRule type="colorScale" priority="6">
      <colorScale>
        <cfvo type="min"/>
        <cfvo type="percentile" val="50"/>
        <cfvo type="max"/>
        <color rgb="FFF8696B"/>
        <color rgb="FFFCFCFF"/>
        <color rgb="FF63BE7B"/>
      </colorScale>
    </cfRule>
  </conditionalFormatting>
  <conditionalFormatting sqref="L17:L82">
    <cfRule type="colorScale" priority="5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M17:M82">
    <cfRule type="colorScale" priority="4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N17:N82">
    <cfRule type="colorScale" priority="3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O17:O82">
    <cfRule type="colorScale" priority="2">
      <colorScale>
        <cfvo type="min"/>
        <cfvo type="percentile" val="50"/>
        <cfvo type="max"/>
        <color rgb="FF63BE7B"/>
        <color rgb="FFFFEB84"/>
        <color rgb="FFF8696B"/>
      </colorScale>
    </cfRule>
  </conditionalFormatting>
  <conditionalFormatting sqref="P17:P82">
    <cfRule type="colorScale" priority="1">
      <colorScale>
        <cfvo type="min"/>
        <cfvo type="percentile" val="50"/>
        <cfvo type="max"/>
        <color rgb="FF63BE7B"/>
        <color rgb="FFFFEB84"/>
        <color rgb="FFF8696B"/>
      </colorScale>
    </cfRule>
  </conditionalFormatting>
  <hyperlinks>
    <hyperlink ref="R25" r:id="rId1"/>
    <hyperlink ref="R28" r:id="rId2"/>
    <hyperlink ref="R27" r:id="rId3"/>
    <hyperlink ref="R26" r:id="rId4"/>
    <hyperlink ref="R30" r:id="rId5"/>
    <hyperlink ref="R31" r:id="rId6"/>
    <hyperlink ref="R32" r:id="rId7"/>
    <hyperlink ref="R33" r:id="rId8"/>
    <hyperlink ref="R34" r:id="rId9"/>
    <hyperlink ref="R38" r:id="rId10"/>
    <hyperlink ref="R39" r:id="rId11"/>
    <hyperlink ref="R42" r:id="rId12"/>
    <hyperlink ref="R43" r:id="rId13"/>
    <hyperlink ref="R44" r:id="rId14"/>
    <hyperlink ref="R45" r:id="rId15"/>
    <hyperlink ref="R53" r:id="rId16"/>
    <hyperlink ref="R52" r:id="rId17"/>
    <hyperlink ref="R56" r:id="rId18"/>
    <hyperlink ref="R57" r:id="rId19"/>
    <hyperlink ref="R58" r:id="rId20"/>
    <hyperlink ref="R60" r:id="rId21"/>
    <hyperlink ref="R71" r:id="rId22"/>
    <hyperlink ref="R74" r:id="rId23"/>
    <hyperlink ref="R75" r:id="rId24"/>
    <hyperlink ref="R76" r:id="rId25"/>
    <hyperlink ref="R77" r:id="rId26"/>
    <hyperlink ref="R79" r:id="rId27"/>
    <hyperlink ref="R80" r:id="rId28"/>
    <hyperlink ref="R81" r:id="rId29"/>
    <hyperlink ref="R82" r:id="rId30"/>
    <hyperlink ref="R17" r:id="rId31"/>
    <hyperlink ref="R18" r:id="rId32"/>
    <hyperlink ref="R20" r:id="rId33"/>
    <hyperlink ref="R21" r:id="rId34"/>
    <hyperlink ref="R23" r:id="rId35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3"/>
  <sheetViews>
    <sheetView zoomScale="85" zoomScaleNormal="85" workbookViewId="0">
      <selection sqref="A1:E2"/>
    </sheetView>
  </sheetViews>
  <sheetFormatPr defaultRowHeight="16.5"/>
  <cols>
    <col min="1" max="1" width="10.125" customWidth="1"/>
    <col min="2" max="2" width="9.75" bestFit="1" customWidth="1"/>
    <col min="3" max="3" width="8.75" bestFit="1" customWidth="1"/>
    <col min="4" max="4" width="28.375" bestFit="1" customWidth="1"/>
    <col min="5" max="5" width="30.75" bestFit="1" customWidth="1"/>
    <col min="6" max="6" width="18.5" bestFit="1" customWidth="1"/>
    <col min="7" max="7" width="32.125" bestFit="1" customWidth="1"/>
    <col min="8" max="8" width="6" bestFit="1" customWidth="1"/>
    <col min="9" max="9" width="15.25" bestFit="1" customWidth="1"/>
  </cols>
  <sheetData>
    <row r="1" spans="1:7" ht="16.5" customHeight="1">
      <c r="A1" s="64" t="s">
        <v>2262</v>
      </c>
      <c r="B1" s="64"/>
      <c r="C1" s="64"/>
      <c r="D1" s="64"/>
      <c r="E1" s="66" t="s">
        <v>2261</v>
      </c>
    </row>
    <row r="2" spans="1:7" ht="17.25" thickBot="1">
      <c r="A2" s="65"/>
      <c r="B2" s="65"/>
      <c r="C2" s="65"/>
      <c r="D2" s="65"/>
      <c r="E2" s="67"/>
    </row>
    <row r="4" spans="1:7">
      <c r="A4" s="32" t="s">
        <v>2260</v>
      </c>
    </row>
    <row r="12" spans="1:7">
      <c r="C12" s="32"/>
    </row>
    <row r="13" spans="1:7" s="1" customFormat="1">
      <c r="A13" s="1" t="s">
        <v>2186</v>
      </c>
      <c r="B13" s="1" t="s">
        <v>2187</v>
      </c>
      <c r="C13" s="1" t="s">
        <v>2176</v>
      </c>
      <c r="D13" s="1" t="s">
        <v>2178</v>
      </c>
      <c r="E13" s="1" t="s">
        <v>2177</v>
      </c>
      <c r="F13" s="1" t="s">
        <v>2143</v>
      </c>
      <c r="G13" s="1" t="s">
        <v>2144</v>
      </c>
    </row>
    <row r="14" spans="1:7">
      <c r="A14" t="s">
        <v>49</v>
      </c>
      <c r="B14" t="s">
        <v>2188</v>
      </c>
      <c r="C14" t="s">
        <v>2142</v>
      </c>
      <c r="D14" t="s">
        <v>2179</v>
      </c>
      <c r="E14" t="s">
        <v>2145</v>
      </c>
      <c r="F14">
        <f t="shared" ref="F14:F20" si="0">LEN(G14)</f>
        <v>225</v>
      </c>
      <c r="G14" t="s">
        <v>183</v>
      </c>
    </row>
    <row r="15" spans="1:7">
      <c r="A15" t="s">
        <v>49</v>
      </c>
      <c r="B15" t="s">
        <v>2188</v>
      </c>
      <c r="C15" t="s">
        <v>2142</v>
      </c>
      <c r="D15" t="s">
        <v>2182</v>
      </c>
      <c r="E15" t="s">
        <v>2146</v>
      </c>
      <c r="F15">
        <f t="shared" si="0"/>
        <v>225</v>
      </c>
      <c r="G15" t="s">
        <v>183</v>
      </c>
    </row>
    <row r="16" spans="1:7">
      <c r="A16" t="s">
        <v>49</v>
      </c>
      <c r="B16" t="s">
        <v>2188</v>
      </c>
      <c r="C16" t="s">
        <v>2142</v>
      </c>
      <c r="D16" t="s">
        <v>2181</v>
      </c>
      <c r="E16" t="s">
        <v>2147</v>
      </c>
      <c r="F16">
        <f t="shared" si="0"/>
        <v>207</v>
      </c>
      <c r="G16" s="34" t="s">
        <v>680</v>
      </c>
    </row>
    <row r="17" spans="1:7">
      <c r="A17" t="s">
        <v>49</v>
      </c>
      <c r="B17" t="s">
        <v>2188</v>
      </c>
      <c r="C17" t="s">
        <v>2142</v>
      </c>
      <c r="D17" t="s">
        <v>2256</v>
      </c>
      <c r="E17" t="s">
        <v>2148</v>
      </c>
      <c r="F17">
        <f t="shared" si="0"/>
        <v>225</v>
      </c>
      <c r="G17" s="35" t="s">
        <v>183</v>
      </c>
    </row>
    <row r="18" spans="1:7">
      <c r="A18" t="s">
        <v>49</v>
      </c>
      <c r="B18" t="s">
        <v>2188</v>
      </c>
      <c r="C18" t="s">
        <v>2142</v>
      </c>
      <c r="D18" t="s">
        <v>2183</v>
      </c>
      <c r="E18" t="s">
        <v>2149</v>
      </c>
      <c r="F18">
        <f t="shared" si="0"/>
        <v>229</v>
      </c>
      <c r="G18" s="35" t="s">
        <v>1009</v>
      </c>
    </row>
    <row r="19" spans="1:7">
      <c r="A19" t="s">
        <v>49</v>
      </c>
      <c r="B19" t="s">
        <v>2188</v>
      </c>
      <c r="C19" t="s">
        <v>2142</v>
      </c>
      <c r="D19" t="s">
        <v>2184</v>
      </c>
      <c r="E19" t="s">
        <v>2151</v>
      </c>
      <c r="F19">
        <f t="shared" si="0"/>
        <v>229</v>
      </c>
      <c r="G19" s="35" t="s">
        <v>1372</v>
      </c>
    </row>
    <row r="20" spans="1:7">
      <c r="A20" t="s">
        <v>49</v>
      </c>
      <c r="B20" t="s">
        <v>2188</v>
      </c>
      <c r="C20" t="s">
        <v>2142</v>
      </c>
      <c r="D20" t="s">
        <v>2185</v>
      </c>
      <c r="E20" t="s">
        <v>2152</v>
      </c>
      <c r="F20">
        <f t="shared" si="0"/>
        <v>225</v>
      </c>
      <c r="G20" t="s">
        <v>1629</v>
      </c>
    </row>
    <row r="22" spans="1:7">
      <c r="A22" t="s">
        <v>49</v>
      </c>
      <c r="B22" t="s">
        <v>2188</v>
      </c>
      <c r="C22" t="s">
        <v>2153</v>
      </c>
      <c r="D22" t="s">
        <v>2180</v>
      </c>
      <c r="E22" t="s">
        <v>2154</v>
      </c>
      <c r="F22">
        <f t="shared" ref="F22:F26" si="1">LEN(G22)</f>
        <v>200</v>
      </c>
      <c r="G22" t="s">
        <v>191</v>
      </c>
    </row>
    <row r="23" spans="1:7">
      <c r="A23" t="s">
        <v>49</v>
      </c>
      <c r="B23" t="s">
        <v>2188</v>
      </c>
      <c r="C23" t="s">
        <v>2153</v>
      </c>
      <c r="D23" t="s">
        <v>2181</v>
      </c>
      <c r="E23" t="s">
        <v>2155</v>
      </c>
      <c r="F23">
        <f t="shared" si="1"/>
        <v>200</v>
      </c>
      <c r="G23" t="s">
        <v>191</v>
      </c>
    </row>
    <row r="24" spans="1:7">
      <c r="A24" t="s">
        <v>49</v>
      </c>
      <c r="B24" t="s">
        <v>2188</v>
      </c>
      <c r="C24" t="s">
        <v>2153</v>
      </c>
      <c r="D24" t="s">
        <v>2256</v>
      </c>
      <c r="E24" t="s">
        <v>2156</v>
      </c>
      <c r="F24">
        <f t="shared" si="1"/>
        <v>200</v>
      </c>
      <c r="G24" t="s">
        <v>191</v>
      </c>
    </row>
    <row r="25" spans="1:7">
      <c r="A25" t="s">
        <v>49</v>
      </c>
      <c r="B25" t="s">
        <v>2188</v>
      </c>
      <c r="C25" t="s">
        <v>2153</v>
      </c>
      <c r="D25" t="s">
        <v>2157</v>
      </c>
      <c r="E25" t="s">
        <v>2158</v>
      </c>
      <c r="F25">
        <f t="shared" si="1"/>
        <v>201</v>
      </c>
      <c r="G25" t="s">
        <v>1001</v>
      </c>
    </row>
    <row r="26" spans="1:7">
      <c r="A26" t="s">
        <v>49</v>
      </c>
      <c r="B26" t="s">
        <v>2188</v>
      </c>
      <c r="C26" t="s">
        <v>2153</v>
      </c>
      <c r="D26" t="s">
        <v>2184</v>
      </c>
      <c r="E26" t="s">
        <v>2159</v>
      </c>
      <c r="F26">
        <f t="shared" si="1"/>
        <v>205</v>
      </c>
      <c r="G26" t="s">
        <v>1278</v>
      </c>
    </row>
    <row r="28" spans="1:7">
      <c r="A28" t="s">
        <v>49</v>
      </c>
      <c r="B28" t="s">
        <v>2188</v>
      </c>
      <c r="C28" t="s">
        <v>2160</v>
      </c>
      <c r="D28" t="s">
        <v>2180</v>
      </c>
      <c r="E28" t="s">
        <v>2161</v>
      </c>
      <c r="F28">
        <f t="shared" ref="F28:F33" si="2">LEN(G28)</f>
        <v>213</v>
      </c>
      <c r="G28" t="s">
        <v>114</v>
      </c>
    </row>
    <row r="29" spans="1:7">
      <c r="A29" t="s">
        <v>49</v>
      </c>
      <c r="B29" t="s">
        <v>2188</v>
      </c>
      <c r="C29" t="s">
        <v>2160</v>
      </c>
      <c r="D29" t="s">
        <v>2181</v>
      </c>
      <c r="E29" t="s">
        <v>2162</v>
      </c>
      <c r="F29">
        <f t="shared" si="2"/>
        <v>213</v>
      </c>
      <c r="G29" t="s">
        <v>114</v>
      </c>
    </row>
    <row r="30" spans="1:7">
      <c r="A30" t="s">
        <v>49</v>
      </c>
      <c r="B30" t="s">
        <v>2188</v>
      </c>
      <c r="C30" t="s">
        <v>2160</v>
      </c>
      <c r="D30" t="s">
        <v>2256</v>
      </c>
      <c r="E30" t="s">
        <v>2163</v>
      </c>
      <c r="F30">
        <f t="shared" si="2"/>
        <v>213</v>
      </c>
      <c r="G30" t="s">
        <v>114</v>
      </c>
    </row>
    <row r="31" spans="1:7">
      <c r="A31" t="s">
        <v>49</v>
      </c>
      <c r="B31" t="s">
        <v>2188</v>
      </c>
      <c r="C31" t="s">
        <v>2160</v>
      </c>
      <c r="D31" t="s">
        <v>2157</v>
      </c>
      <c r="E31" t="s">
        <v>2164</v>
      </c>
      <c r="F31">
        <f t="shared" si="2"/>
        <v>212</v>
      </c>
      <c r="G31" t="s">
        <v>1043</v>
      </c>
    </row>
    <row r="32" spans="1:7">
      <c r="A32" t="s">
        <v>49</v>
      </c>
      <c r="B32" t="s">
        <v>2188</v>
      </c>
      <c r="C32" t="s">
        <v>2160</v>
      </c>
      <c r="D32" t="s">
        <v>2150</v>
      </c>
      <c r="E32" t="s">
        <v>2165</v>
      </c>
      <c r="F32">
        <f t="shared" si="2"/>
        <v>211</v>
      </c>
      <c r="G32" t="s">
        <v>1316</v>
      </c>
    </row>
    <row r="33" spans="1:7">
      <c r="A33" t="s">
        <v>49</v>
      </c>
      <c r="B33" t="s">
        <v>2188</v>
      </c>
      <c r="C33" t="s">
        <v>2160</v>
      </c>
      <c r="D33" t="s">
        <v>2166</v>
      </c>
      <c r="E33" t="s">
        <v>2167</v>
      </c>
      <c r="F33">
        <f t="shared" si="2"/>
        <v>216</v>
      </c>
      <c r="G33" t="s">
        <v>1603</v>
      </c>
    </row>
    <row r="35" spans="1:7">
      <c r="A35" t="s">
        <v>49</v>
      </c>
      <c r="B35" t="s">
        <v>2188</v>
      </c>
      <c r="C35" t="s">
        <v>2168</v>
      </c>
      <c r="D35" t="s">
        <v>2180</v>
      </c>
      <c r="E35" t="s">
        <v>2169</v>
      </c>
      <c r="F35">
        <f t="shared" ref="F35:F41" si="3">LEN(G35)</f>
        <v>204</v>
      </c>
      <c r="G35" t="s">
        <v>129</v>
      </c>
    </row>
    <row r="36" spans="1:7">
      <c r="A36" t="s">
        <v>49</v>
      </c>
      <c r="B36" t="s">
        <v>2188</v>
      </c>
      <c r="C36" t="s">
        <v>2168</v>
      </c>
      <c r="D36" t="s">
        <v>2182</v>
      </c>
      <c r="E36" t="s">
        <v>2170</v>
      </c>
      <c r="F36">
        <f t="shared" si="3"/>
        <v>204</v>
      </c>
      <c r="G36" t="s">
        <v>129</v>
      </c>
    </row>
    <row r="37" spans="1:7">
      <c r="A37" t="s">
        <v>49</v>
      </c>
      <c r="B37" t="s">
        <v>2188</v>
      </c>
      <c r="C37" t="s">
        <v>2168</v>
      </c>
      <c r="D37" t="s">
        <v>2181</v>
      </c>
      <c r="E37" t="s">
        <v>2171</v>
      </c>
      <c r="F37">
        <f t="shared" si="3"/>
        <v>204</v>
      </c>
      <c r="G37" t="s">
        <v>129</v>
      </c>
    </row>
    <row r="38" spans="1:7">
      <c r="A38" t="s">
        <v>49</v>
      </c>
      <c r="B38" t="s">
        <v>2188</v>
      </c>
      <c r="C38" t="s">
        <v>2168</v>
      </c>
      <c r="D38" t="s">
        <v>2256</v>
      </c>
      <c r="E38" t="s">
        <v>2172</v>
      </c>
      <c r="F38">
        <f t="shared" si="3"/>
        <v>204</v>
      </c>
      <c r="G38" t="s">
        <v>2222</v>
      </c>
    </row>
    <row r="39" spans="1:7">
      <c r="A39" t="s">
        <v>49</v>
      </c>
      <c r="B39" t="s">
        <v>2188</v>
      </c>
      <c r="C39" t="s">
        <v>2168</v>
      </c>
      <c r="D39" t="s">
        <v>2157</v>
      </c>
      <c r="E39" t="s">
        <v>2173</v>
      </c>
      <c r="F39">
        <f t="shared" si="3"/>
        <v>202</v>
      </c>
      <c r="G39" t="s">
        <v>1077</v>
      </c>
    </row>
    <row r="40" spans="1:7">
      <c r="A40" t="s">
        <v>49</v>
      </c>
      <c r="B40" t="s">
        <v>2188</v>
      </c>
      <c r="C40" t="s">
        <v>2168</v>
      </c>
      <c r="D40" t="s">
        <v>2150</v>
      </c>
      <c r="E40" t="s">
        <v>2174</v>
      </c>
      <c r="F40">
        <f t="shared" si="3"/>
        <v>203</v>
      </c>
      <c r="G40" t="s">
        <v>1441</v>
      </c>
    </row>
    <row r="41" spans="1:7">
      <c r="A41" t="s">
        <v>49</v>
      </c>
      <c r="B41" t="s">
        <v>2188</v>
      </c>
      <c r="C41" t="s">
        <v>2168</v>
      </c>
      <c r="D41" t="s">
        <v>2166</v>
      </c>
      <c r="E41" t="s">
        <v>2175</v>
      </c>
      <c r="F41">
        <f t="shared" si="3"/>
        <v>210</v>
      </c>
      <c r="G41" t="s">
        <v>1665</v>
      </c>
    </row>
    <row r="43" spans="1:7">
      <c r="A43" t="s">
        <v>281</v>
      </c>
      <c r="E43">
        <f>COUNTA(E14:E41)</f>
        <v>25</v>
      </c>
    </row>
  </sheetData>
  <mergeCells count="2">
    <mergeCell ref="A1:D2"/>
    <mergeCell ref="E1:E2"/>
  </mergeCells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50"/>
  <sheetViews>
    <sheetView zoomScale="85" zoomScaleNormal="85" workbookViewId="0">
      <selection activeCell="D1" sqref="A1:E1"/>
    </sheetView>
  </sheetViews>
  <sheetFormatPr defaultRowHeight="16.5"/>
  <cols>
    <col min="1" max="1" width="19.375" customWidth="1"/>
    <col min="2" max="2" width="7.25" bestFit="1" customWidth="1"/>
    <col min="3" max="3" width="15.625" customWidth="1"/>
    <col min="4" max="4" width="15.375" customWidth="1"/>
    <col min="5" max="5" width="15.75" customWidth="1"/>
    <col min="6" max="6" width="15.25" customWidth="1"/>
    <col min="7" max="7" width="15.375" customWidth="1"/>
    <col min="8" max="8" width="17.5" customWidth="1"/>
    <col min="9" max="9" width="15.75" customWidth="1"/>
    <col min="10" max="11" width="15.125" customWidth="1"/>
    <col min="12" max="12" width="14.5" customWidth="1"/>
  </cols>
  <sheetData>
    <row r="1" spans="1:12" ht="33" customHeight="1" thickBot="1">
      <c r="A1" s="65" t="s">
        <v>2263</v>
      </c>
      <c r="B1" s="70"/>
      <c r="C1" s="70"/>
      <c r="D1" s="67" t="s">
        <v>2265</v>
      </c>
      <c r="E1" s="69"/>
    </row>
    <row r="3" spans="1:12">
      <c r="A3" s="39" t="s">
        <v>2248</v>
      </c>
    </row>
    <row r="7" spans="1:12" ht="33">
      <c r="A7" s="43" t="s">
        <v>2249</v>
      </c>
      <c r="B7" s="44"/>
      <c r="C7" s="45" t="s">
        <v>2223</v>
      </c>
      <c r="D7" s="45" t="s">
        <v>2224</v>
      </c>
      <c r="E7" s="45" t="s">
        <v>2225</v>
      </c>
      <c r="F7" s="45" t="s">
        <v>2226</v>
      </c>
      <c r="G7" s="45" t="s">
        <v>2227</v>
      </c>
      <c r="H7" s="45" t="s">
        <v>2228</v>
      </c>
      <c r="I7" s="45" t="s">
        <v>2229</v>
      </c>
      <c r="J7" s="45" t="s">
        <v>2230</v>
      </c>
      <c r="K7" s="45" t="s">
        <v>2231</v>
      </c>
      <c r="L7" s="45" t="s">
        <v>2232</v>
      </c>
    </row>
    <row r="8" spans="1:12" ht="33">
      <c r="A8" s="40" t="s">
        <v>2233</v>
      </c>
      <c r="B8" s="40"/>
      <c r="C8" s="42" t="s">
        <v>2234</v>
      </c>
      <c r="D8" s="42" t="s">
        <v>2235</v>
      </c>
      <c r="E8" s="42" t="s">
        <v>2236</v>
      </c>
      <c r="F8" s="42" t="s">
        <v>2237</v>
      </c>
      <c r="G8" s="42" t="s">
        <v>2238</v>
      </c>
      <c r="H8" s="42" t="s">
        <v>2239</v>
      </c>
      <c r="I8" s="42" t="s">
        <v>2240</v>
      </c>
      <c r="J8" s="42" t="s">
        <v>2241</v>
      </c>
      <c r="K8" s="42" t="s">
        <v>2242</v>
      </c>
      <c r="L8" s="42" t="s">
        <v>2243</v>
      </c>
    </row>
    <row r="9" spans="1:12">
      <c r="A9" s="40" t="s">
        <v>2246</v>
      </c>
      <c r="B9" s="40"/>
      <c r="C9" s="41">
        <f>1980050625*2</f>
        <v>3960101250</v>
      </c>
      <c r="D9" s="41">
        <f>1840141125*2</f>
        <v>3680282250</v>
      </c>
      <c r="E9" s="41">
        <f>1404934950*2</f>
        <v>2809869900</v>
      </c>
      <c r="F9" s="41">
        <f>1624039125*2</f>
        <v>3248078250</v>
      </c>
      <c r="G9" s="41">
        <f>1685410950*2</f>
        <v>3370821900</v>
      </c>
      <c r="H9" s="41">
        <f>1786415100*2</f>
        <v>3572830200</v>
      </c>
      <c r="I9" s="41">
        <f>1953814350*2</f>
        <v>3907628700</v>
      </c>
      <c r="J9" s="41">
        <f>1443582600*2</f>
        <v>2887165200</v>
      </c>
      <c r="K9" s="41">
        <f>1433380950*2</f>
        <v>2866761900</v>
      </c>
      <c r="L9" s="41">
        <f>1384955025*2</f>
        <v>2769910050</v>
      </c>
    </row>
    <row r="10" spans="1:12">
      <c r="A10" s="40" t="s">
        <v>2247</v>
      </c>
      <c r="B10" s="40"/>
      <c r="C10" s="41">
        <f>1191831450*2</f>
        <v>2383662900</v>
      </c>
      <c r="D10" s="41">
        <f>1030032150*2</f>
        <v>2060064300</v>
      </c>
      <c r="E10" s="41">
        <f>647546100*2</f>
        <v>1295092200</v>
      </c>
      <c r="F10" s="41">
        <f>873935550*2</f>
        <v>1747871100</v>
      </c>
      <c r="G10" s="41">
        <f>873392475*2</f>
        <v>1746784950</v>
      </c>
      <c r="H10" s="41">
        <f>1123385100*2</f>
        <v>2246770200</v>
      </c>
      <c r="I10" s="41">
        <f>1193057775*2</f>
        <v>2386115550</v>
      </c>
      <c r="J10" s="41">
        <f>616566825*2</f>
        <v>1233133650</v>
      </c>
      <c r="K10" s="41">
        <f>653305500*2</f>
        <v>1306611000</v>
      </c>
      <c r="L10" s="41">
        <f>700778250*2</f>
        <v>1401556500</v>
      </c>
    </row>
    <row r="11" spans="1:12">
      <c r="A11" s="32"/>
    </row>
    <row r="12" spans="1:12" s="1" customFormat="1">
      <c r="A12" s="1" t="s">
        <v>0</v>
      </c>
      <c r="B12" s="1" t="s">
        <v>1</v>
      </c>
      <c r="C12" s="1" t="s">
        <v>2244</v>
      </c>
      <c r="D12" s="1" t="s">
        <v>2244</v>
      </c>
      <c r="E12" s="1" t="s">
        <v>2244</v>
      </c>
      <c r="F12" s="1" t="s">
        <v>2244</v>
      </c>
      <c r="G12" s="1" t="s">
        <v>2244</v>
      </c>
      <c r="H12" s="1" t="s">
        <v>2244</v>
      </c>
      <c r="I12" s="1" t="s">
        <v>2244</v>
      </c>
      <c r="J12" s="1" t="s">
        <v>2244</v>
      </c>
      <c r="K12" s="1" t="s">
        <v>2244</v>
      </c>
      <c r="L12" s="1" t="s">
        <v>2244</v>
      </c>
    </row>
    <row r="13" spans="1:12">
      <c r="A13" t="s">
        <v>4</v>
      </c>
      <c r="B13" t="s">
        <v>5</v>
      </c>
      <c r="C13">
        <v>0.33</v>
      </c>
      <c r="D13">
        <v>0.11</v>
      </c>
      <c r="E13">
        <v>0.41</v>
      </c>
      <c r="F13">
        <v>0.16</v>
      </c>
      <c r="G13">
        <v>0.76</v>
      </c>
      <c r="H13">
        <v>0</v>
      </c>
      <c r="I13">
        <v>0</v>
      </c>
      <c r="J13">
        <v>0.44</v>
      </c>
      <c r="K13">
        <v>0</v>
      </c>
      <c r="L13">
        <v>0.2</v>
      </c>
    </row>
    <row r="14" spans="1:12">
      <c r="A14" t="s">
        <v>7</v>
      </c>
      <c r="B14" t="s">
        <v>5</v>
      </c>
      <c r="C14">
        <v>35.83</v>
      </c>
      <c r="D14">
        <v>6.89</v>
      </c>
      <c r="E14">
        <v>11.11</v>
      </c>
      <c r="F14">
        <v>1.7</v>
      </c>
      <c r="G14">
        <v>1.05</v>
      </c>
      <c r="H14">
        <v>2.54</v>
      </c>
      <c r="I14">
        <v>0.09</v>
      </c>
      <c r="J14">
        <v>29.29</v>
      </c>
      <c r="K14">
        <v>22.27</v>
      </c>
      <c r="L14">
        <v>26.81</v>
      </c>
    </row>
    <row r="15" spans="1:12">
      <c r="A15" t="s">
        <v>9</v>
      </c>
      <c r="B15" t="s">
        <v>5</v>
      </c>
      <c r="C15">
        <v>0</v>
      </c>
      <c r="D15">
        <v>0</v>
      </c>
      <c r="E15">
        <v>3.76</v>
      </c>
      <c r="F15">
        <v>0</v>
      </c>
      <c r="G15">
        <v>0</v>
      </c>
      <c r="H15">
        <v>0</v>
      </c>
      <c r="I15">
        <v>0</v>
      </c>
      <c r="J15">
        <v>0</v>
      </c>
      <c r="K15">
        <v>0</v>
      </c>
      <c r="L15">
        <v>0</v>
      </c>
    </row>
    <row r="16" spans="1:12">
      <c r="A16" t="s">
        <v>11</v>
      </c>
      <c r="B16" t="s">
        <v>5</v>
      </c>
      <c r="C16">
        <v>37.9</v>
      </c>
      <c r="D16">
        <v>33.58</v>
      </c>
      <c r="E16">
        <v>60.44</v>
      </c>
      <c r="F16">
        <v>23.62</v>
      </c>
      <c r="G16">
        <v>21.54</v>
      </c>
      <c r="H16">
        <v>52.78</v>
      </c>
      <c r="I16">
        <v>36.67</v>
      </c>
      <c r="J16">
        <v>61.74</v>
      </c>
      <c r="K16">
        <v>58.17</v>
      </c>
      <c r="L16">
        <v>47.53</v>
      </c>
    </row>
    <row r="17" spans="1:12">
      <c r="A17" t="s">
        <v>13</v>
      </c>
      <c r="B17" t="s">
        <v>5</v>
      </c>
      <c r="C17">
        <v>53.84</v>
      </c>
      <c r="D17">
        <v>16.14</v>
      </c>
      <c r="E17">
        <v>34.57</v>
      </c>
      <c r="F17">
        <v>4.33</v>
      </c>
      <c r="G17">
        <v>5.62</v>
      </c>
      <c r="H17">
        <v>1.6</v>
      </c>
      <c r="I17">
        <v>0.12</v>
      </c>
      <c r="J17">
        <v>103.37</v>
      </c>
      <c r="K17">
        <v>64.56</v>
      </c>
      <c r="L17">
        <v>96.02</v>
      </c>
    </row>
    <row r="18" spans="1:12">
      <c r="A18" t="s">
        <v>89</v>
      </c>
      <c r="B18" t="s">
        <v>5</v>
      </c>
      <c r="C18">
        <v>0.28999999999999998</v>
      </c>
      <c r="D18">
        <v>0</v>
      </c>
      <c r="E18">
        <v>6.69</v>
      </c>
      <c r="F18">
        <v>0</v>
      </c>
      <c r="G18">
        <v>0</v>
      </c>
      <c r="H18">
        <v>0</v>
      </c>
      <c r="I18">
        <v>0</v>
      </c>
      <c r="J18">
        <v>0</v>
      </c>
      <c r="K18">
        <v>0.28999999999999998</v>
      </c>
      <c r="L18">
        <v>0</v>
      </c>
    </row>
    <row r="19" spans="1:12">
      <c r="A19" t="s">
        <v>15</v>
      </c>
      <c r="B19" t="s">
        <v>5</v>
      </c>
      <c r="C19">
        <v>16.79</v>
      </c>
      <c r="D19">
        <v>3.43</v>
      </c>
      <c r="E19">
        <v>2.08</v>
      </c>
      <c r="F19">
        <v>4.95</v>
      </c>
      <c r="G19">
        <v>9.9499999999999993</v>
      </c>
      <c r="H19">
        <v>2.79</v>
      </c>
      <c r="I19">
        <v>0.35</v>
      </c>
      <c r="J19">
        <v>23.82</v>
      </c>
      <c r="K19">
        <v>19.190000000000001</v>
      </c>
      <c r="L19">
        <v>17.48</v>
      </c>
    </row>
    <row r="20" spans="1:12">
      <c r="A20" t="s">
        <v>17</v>
      </c>
      <c r="B20" t="s">
        <v>5</v>
      </c>
      <c r="C20">
        <v>1.47</v>
      </c>
      <c r="D20">
        <v>2.44</v>
      </c>
      <c r="E20">
        <v>5.91</v>
      </c>
      <c r="F20">
        <v>1.39</v>
      </c>
      <c r="G20">
        <v>0.72</v>
      </c>
      <c r="H20">
        <v>2.1800000000000002</v>
      </c>
      <c r="I20">
        <v>2.5</v>
      </c>
      <c r="J20">
        <v>4.5599999999999996</v>
      </c>
      <c r="K20">
        <v>5.64</v>
      </c>
      <c r="L20">
        <v>7.36</v>
      </c>
    </row>
    <row r="21" spans="1:12">
      <c r="A21" t="s">
        <v>132</v>
      </c>
      <c r="B21" t="s">
        <v>5</v>
      </c>
      <c r="C21">
        <v>15.82</v>
      </c>
      <c r="D21">
        <v>32.4</v>
      </c>
      <c r="E21">
        <v>30.7</v>
      </c>
      <c r="F21">
        <v>14.32</v>
      </c>
      <c r="G21">
        <v>17.760000000000002</v>
      </c>
      <c r="H21">
        <v>10.56</v>
      </c>
      <c r="I21">
        <v>6.77</v>
      </c>
      <c r="J21">
        <v>24.65</v>
      </c>
      <c r="K21">
        <v>48.12</v>
      </c>
      <c r="L21">
        <v>29.19</v>
      </c>
    </row>
    <row r="22" spans="1:12">
      <c r="A22" t="s">
        <v>134</v>
      </c>
      <c r="B22" t="s">
        <v>5</v>
      </c>
      <c r="C22">
        <v>0</v>
      </c>
      <c r="D22">
        <v>0.36</v>
      </c>
      <c r="E22">
        <v>0.44</v>
      </c>
      <c r="F22">
        <v>0</v>
      </c>
      <c r="G22">
        <v>0.33</v>
      </c>
      <c r="H22">
        <v>0</v>
      </c>
      <c r="I22">
        <v>0.13</v>
      </c>
      <c r="J22">
        <v>0</v>
      </c>
      <c r="K22">
        <v>0.24</v>
      </c>
      <c r="L22">
        <v>0.64</v>
      </c>
    </row>
    <row r="23" spans="1:12">
      <c r="A23" t="s">
        <v>19</v>
      </c>
      <c r="B23" t="s">
        <v>5</v>
      </c>
      <c r="C23">
        <v>0</v>
      </c>
      <c r="D23">
        <v>0</v>
      </c>
      <c r="E23">
        <v>3.86</v>
      </c>
      <c r="F23">
        <v>0</v>
      </c>
      <c r="G23">
        <v>0</v>
      </c>
      <c r="H23">
        <v>0</v>
      </c>
      <c r="I23">
        <v>0</v>
      </c>
      <c r="J23">
        <v>0</v>
      </c>
      <c r="K23">
        <v>0</v>
      </c>
      <c r="L23">
        <v>0</v>
      </c>
    </row>
    <row r="24" spans="1:12">
      <c r="A24" t="s">
        <v>21</v>
      </c>
      <c r="B24" t="s">
        <v>5</v>
      </c>
      <c r="C24">
        <v>0.09</v>
      </c>
      <c r="D24">
        <v>0</v>
      </c>
      <c r="E24">
        <v>4.6399999999999997</v>
      </c>
      <c r="F24">
        <v>0</v>
      </c>
      <c r="G24">
        <v>0</v>
      </c>
      <c r="H24">
        <v>0.73</v>
      </c>
      <c r="I24">
        <v>0.47</v>
      </c>
      <c r="J24">
        <v>1.03</v>
      </c>
      <c r="K24">
        <v>0</v>
      </c>
      <c r="L24">
        <v>0.47</v>
      </c>
    </row>
    <row r="25" spans="1:12">
      <c r="A25" t="s">
        <v>23</v>
      </c>
      <c r="B25" t="s">
        <v>5</v>
      </c>
      <c r="C25">
        <v>9.7899999999999991</v>
      </c>
      <c r="D25">
        <v>7.37</v>
      </c>
      <c r="E25">
        <v>100.53</v>
      </c>
      <c r="F25">
        <v>0.28999999999999998</v>
      </c>
      <c r="G25">
        <v>1.5</v>
      </c>
      <c r="H25">
        <v>1.47</v>
      </c>
      <c r="I25">
        <v>0</v>
      </c>
      <c r="J25">
        <v>33.049999999999997</v>
      </c>
      <c r="K25">
        <v>21.55</v>
      </c>
      <c r="L25">
        <v>39.64</v>
      </c>
    </row>
    <row r="26" spans="1:12">
      <c r="A26" t="s">
        <v>192</v>
      </c>
      <c r="B26" t="s">
        <v>5</v>
      </c>
      <c r="C26">
        <v>20.91</v>
      </c>
      <c r="D26">
        <v>2.23</v>
      </c>
      <c r="E26">
        <v>25.72</v>
      </c>
      <c r="F26">
        <v>2.19</v>
      </c>
      <c r="G26">
        <v>2.96</v>
      </c>
      <c r="H26">
        <v>0.75</v>
      </c>
      <c r="I26">
        <v>1.65</v>
      </c>
      <c r="J26">
        <v>0.53</v>
      </c>
      <c r="K26">
        <v>0.18</v>
      </c>
      <c r="L26">
        <v>0</v>
      </c>
    </row>
    <row r="27" spans="1:12">
      <c r="A27" t="s">
        <v>25</v>
      </c>
      <c r="B27" t="s">
        <v>5</v>
      </c>
      <c r="C27">
        <v>7.87</v>
      </c>
      <c r="D27">
        <v>2.59</v>
      </c>
      <c r="E27">
        <v>9.67</v>
      </c>
      <c r="F27">
        <v>1.03</v>
      </c>
      <c r="G27">
        <v>0.74</v>
      </c>
      <c r="H27">
        <v>3.57</v>
      </c>
      <c r="I27">
        <v>0.68</v>
      </c>
      <c r="J27">
        <v>2.4900000000000002</v>
      </c>
      <c r="K27">
        <v>2.7</v>
      </c>
      <c r="L27">
        <v>3.24</v>
      </c>
    </row>
    <row r="28" spans="1:12">
      <c r="A28" t="s">
        <v>27</v>
      </c>
      <c r="B28" t="s">
        <v>5</v>
      </c>
      <c r="C28">
        <v>7.07</v>
      </c>
      <c r="D28">
        <v>16.25</v>
      </c>
      <c r="E28">
        <v>9</v>
      </c>
      <c r="F28">
        <v>7.37</v>
      </c>
      <c r="G28">
        <v>6.04</v>
      </c>
      <c r="H28">
        <v>3.99</v>
      </c>
      <c r="I28">
        <v>1.74</v>
      </c>
      <c r="J28">
        <v>5.45</v>
      </c>
      <c r="K28">
        <v>3.94</v>
      </c>
      <c r="L28">
        <v>2.7</v>
      </c>
    </row>
    <row r="29" spans="1:12">
      <c r="A29" t="s">
        <v>29</v>
      </c>
      <c r="B29" t="s">
        <v>5</v>
      </c>
      <c r="C29">
        <v>0</v>
      </c>
      <c r="D29">
        <v>0</v>
      </c>
      <c r="E29">
        <v>0</v>
      </c>
      <c r="F29">
        <v>0</v>
      </c>
      <c r="G29">
        <v>0</v>
      </c>
      <c r="H29">
        <v>0</v>
      </c>
      <c r="I29">
        <v>0</v>
      </c>
      <c r="J29">
        <v>0.22</v>
      </c>
      <c r="K29">
        <v>0</v>
      </c>
      <c r="L29">
        <v>0</v>
      </c>
    </row>
    <row r="30" spans="1:12">
      <c r="A30" t="s">
        <v>31</v>
      </c>
      <c r="B30" t="s">
        <v>5</v>
      </c>
      <c r="C30">
        <v>21.25</v>
      </c>
      <c r="D30">
        <v>6.59</v>
      </c>
      <c r="E30">
        <v>30.6</v>
      </c>
      <c r="F30">
        <v>5.55</v>
      </c>
      <c r="G30">
        <v>4.12</v>
      </c>
      <c r="H30">
        <v>55.79</v>
      </c>
      <c r="I30">
        <v>52.35</v>
      </c>
      <c r="J30">
        <v>75.63</v>
      </c>
      <c r="K30">
        <v>64.92</v>
      </c>
      <c r="L30">
        <v>52.79</v>
      </c>
    </row>
    <row r="31" spans="1:12">
      <c r="A31" t="s">
        <v>33</v>
      </c>
      <c r="B31" t="s">
        <v>5</v>
      </c>
      <c r="C31">
        <v>38.04</v>
      </c>
      <c r="D31">
        <v>16.510000000000002</v>
      </c>
      <c r="E31">
        <v>63.89</v>
      </c>
      <c r="F31">
        <v>4.8</v>
      </c>
      <c r="G31">
        <v>3.76</v>
      </c>
      <c r="H31">
        <v>2.52</v>
      </c>
      <c r="I31">
        <v>0.4</v>
      </c>
      <c r="J31">
        <v>70.599999999999994</v>
      </c>
      <c r="K31">
        <v>40.61</v>
      </c>
      <c r="L31">
        <v>57.63</v>
      </c>
    </row>
    <row r="32" spans="1:12">
      <c r="A32" t="s">
        <v>35</v>
      </c>
      <c r="B32" t="s">
        <v>5</v>
      </c>
      <c r="C32">
        <v>1.41</v>
      </c>
      <c r="D32">
        <v>1.52</v>
      </c>
      <c r="E32">
        <v>4.6399999999999997</v>
      </c>
      <c r="F32">
        <v>5.61</v>
      </c>
      <c r="G32">
        <v>4.4800000000000004</v>
      </c>
      <c r="H32">
        <v>4.97</v>
      </c>
      <c r="I32">
        <v>8.17</v>
      </c>
      <c r="J32">
        <v>0.43</v>
      </c>
      <c r="K32">
        <v>0.44</v>
      </c>
      <c r="L32">
        <v>0.39</v>
      </c>
    </row>
    <row r="33" spans="1:13">
      <c r="A33" t="s">
        <v>48</v>
      </c>
      <c r="B33" t="s">
        <v>49</v>
      </c>
      <c r="C33">
        <v>1.48</v>
      </c>
      <c r="D33">
        <v>5.25</v>
      </c>
      <c r="E33">
        <v>0.92</v>
      </c>
      <c r="F33">
        <v>9.17</v>
      </c>
      <c r="G33">
        <v>7.63</v>
      </c>
      <c r="H33">
        <v>4.96</v>
      </c>
      <c r="I33">
        <v>3.24</v>
      </c>
      <c r="J33">
        <v>0.98</v>
      </c>
      <c r="K33">
        <v>4.34</v>
      </c>
      <c r="L33">
        <v>0.3</v>
      </c>
    </row>
    <row r="34" spans="1:13">
      <c r="A34" t="s">
        <v>51</v>
      </c>
      <c r="B34" t="s">
        <v>49</v>
      </c>
      <c r="C34">
        <v>0</v>
      </c>
      <c r="D34">
        <v>12.64</v>
      </c>
      <c r="E34">
        <v>1.55</v>
      </c>
      <c r="F34">
        <v>8.26</v>
      </c>
      <c r="G34">
        <v>8.44</v>
      </c>
      <c r="H34">
        <v>1</v>
      </c>
      <c r="I34">
        <v>2.2799999999999998</v>
      </c>
      <c r="J34">
        <v>0.82</v>
      </c>
      <c r="K34">
        <v>0.42</v>
      </c>
      <c r="L34">
        <v>0</v>
      </c>
    </row>
    <row r="35" spans="1:13">
      <c r="A35" t="s">
        <v>55</v>
      </c>
      <c r="B35" t="s">
        <v>49</v>
      </c>
      <c r="C35">
        <v>0.39</v>
      </c>
      <c r="D35">
        <v>0.99</v>
      </c>
      <c r="E35">
        <v>3.13</v>
      </c>
      <c r="F35">
        <v>1.71</v>
      </c>
      <c r="G35">
        <v>1.36</v>
      </c>
      <c r="H35">
        <v>2.86</v>
      </c>
      <c r="I35">
        <v>4.0999999999999996</v>
      </c>
      <c r="J35">
        <v>0.79</v>
      </c>
      <c r="K35">
        <v>2.39</v>
      </c>
      <c r="L35">
        <v>0.89</v>
      </c>
    </row>
    <row r="36" spans="1:13">
      <c r="A36" t="s">
        <v>61</v>
      </c>
      <c r="B36" t="s">
        <v>49</v>
      </c>
      <c r="C36">
        <v>1.93</v>
      </c>
      <c r="D36">
        <v>2.4700000000000002</v>
      </c>
      <c r="E36">
        <v>2.57</v>
      </c>
      <c r="F36">
        <v>0.78</v>
      </c>
      <c r="G36">
        <v>0.37</v>
      </c>
      <c r="H36">
        <v>3.66</v>
      </c>
      <c r="I36">
        <v>1.51</v>
      </c>
      <c r="J36">
        <v>2.16</v>
      </c>
      <c r="K36">
        <v>9.65</v>
      </c>
      <c r="L36">
        <v>3.95</v>
      </c>
    </row>
    <row r="37" spans="1:13">
      <c r="A37" t="s">
        <v>67</v>
      </c>
      <c r="B37" t="s">
        <v>49</v>
      </c>
      <c r="C37">
        <v>4.42</v>
      </c>
      <c r="D37">
        <v>0.63</v>
      </c>
      <c r="E37">
        <v>5.89</v>
      </c>
      <c r="F37">
        <v>3.09</v>
      </c>
      <c r="G37">
        <v>1.26</v>
      </c>
      <c r="H37">
        <v>6.47</v>
      </c>
      <c r="I37">
        <v>9.6999999999999993</v>
      </c>
      <c r="J37">
        <v>0.62</v>
      </c>
      <c r="K37">
        <v>3.27</v>
      </c>
      <c r="L37">
        <v>0</v>
      </c>
    </row>
    <row r="38" spans="1:13">
      <c r="A38" t="s">
        <v>69</v>
      </c>
      <c r="B38" t="s">
        <v>49</v>
      </c>
      <c r="C38">
        <v>0</v>
      </c>
      <c r="D38">
        <v>0</v>
      </c>
      <c r="E38">
        <v>0</v>
      </c>
      <c r="F38">
        <v>0.28000000000000003</v>
      </c>
      <c r="G38">
        <v>0.27</v>
      </c>
      <c r="H38">
        <v>0</v>
      </c>
      <c r="I38">
        <v>0</v>
      </c>
      <c r="J38">
        <v>0</v>
      </c>
      <c r="K38">
        <v>0.81</v>
      </c>
      <c r="L38">
        <v>0</v>
      </c>
    </row>
    <row r="39" spans="1:13">
      <c r="A39" t="s">
        <v>71</v>
      </c>
      <c r="B39" t="s">
        <v>49</v>
      </c>
      <c r="C39">
        <v>33.57</v>
      </c>
      <c r="D39">
        <v>4.84</v>
      </c>
      <c r="E39">
        <v>22.44</v>
      </c>
      <c r="F39">
        <v>39.700000000000003</v>
      </c>
      <c r="G39">
        <v>40.81</v>
      </c>
      <c r="H39">
        <v>19.079999999999998</v>
      </c>
      <c r="I39">
        <v>31.67</v>
      </c>
      <c r="J39">
        <v>2.48</v>
      </c>
      <c r="K39">
        <v>1.46</v>
      </c>
      <c r="L39">
        <v>1.29</v>
      </c>
    </row>
    <row r="40" spans="1:13">
      <c r="A40" t="s">
        <v>77</v>
      </c>
      <c r="B40" t="s">
        <v>49</v>
      </c>
      <c r="C40">
        <v>0</v>
      </c>
      <c r="D40">
        <v>0</v>
      </c>
      <c r="E40">
        <v>0.56000000000000005</v>
      </c>
      <c r="F40">
        <v>0</v>
      </c>
      <c r="G40">
        <v>0</v>
      </c>
      <c r="H40">
        <v>0</v>
      </c>
      <c r="I40">
        <v>0</v>
      </c>
      <c r="J40">
        <v>0</v>
      </c>
      <c r="K40">
        <v>0</v>
      </c>
      <c r="L40">
        <v>0</v>
      </c>
    </row>
    <row r="41" spans="1:13">
      <c r="A41" t="s">
        <v>83</v>
      </c>
      <c r="B41" t="s">
        <v>49</v>
      </c>
      <c r="C41">
        <v>2.93</v>
      </c>
      <c r="D41">
        <v>3.9</v>
      </c>
      <c r="E41">
        <v>1.1000000000000001</v>
      </c>
      <c r="F41">
        <v>11.7</v>
      </c>
      <c r="G41">
        <v>8.76</v>
      </c>
      <c r="H41">
        <v>3.54</v>
      </c>
      <c r="I41">
        <v>1.29</v>
      </c>
      <c r="J41">
        <v>2.7</v>
      </c>
      <c r="K41">
        <v>5.58</v>
      </c>
      <c r="L41">
        <v>7.04</v>
      </c>
    </row>
    <row r="42" spans="1:13">
      <c r="A42" t="s">
        <v>85</v>
      </c>
      <c r="B42" t="s">
        <v>49</v>
      </c>
      <c r="C42">
        <v>0</v>
      </c>
      <c r="D42">
        <v>0.25</v>
      </c>
      <c r="E42">
        <v>0</v>
      </c>
      <c r="F42">
        <v>0</v>
      </c>
      <c r="G42">
        <v>0</v>
      </c>
      <c r="H42">
        <v>0</v>
      </c>
      <c r="I42">
        <v>0</v>
      </c>
      <c r="J42">
        <v>0.5</v>
      </c>
      <c r="K42">
        <v>0</v>
      </c>
      <c r="L42">
        <v>0</v>
      </c>
    </row>
    <row r="43" spans="1:13">
      <c r="A43" t="s">
        <v>95</v>
      </c>
      <c r="B43" t="s">
        <v>49</v>
      </c>
      <c r="C43">
        <v>7.58</v>
      </c>
      <c r="D43">
        <v>25.21</v>
      </c>
      <c r="E43">
        <v>8.08</v>
      </c>
      <c r="F43">
        <v>13.64</v>
      </c>
      <c r="G43">
        <v>13.01</v>
      </c>
      <c r="H43">
        <v>8.93</v>
      </c>
      <c r="I43">
        <v>4.1500000000000004</v>
      </c>
      <c r="J43">
        <v>31.03</v>
      </c>
      <c r="K43">
        <v>10.64</v>
      </c>
      <c r="L43">
        <v>24.39</v>
      </c>
    </row>
    <row r="44" spans="1:13">
      <c r="A44" t="s">
        <v>113</v>
      </c>
      <c r="B44" t="s">
        <v>49</v>
      </c>
      <c r="C44">
        <v>0.2</v>
      </c>
      <c r="D44">
        <v>8.24</v>
      </c>
      <c r="E44">
        <v>0</v>
      </c>
      <c r="F44">
        <v>10.08</v>
      </c>
      <c r="G44">
        <v>11.21</v>
      </c>
      <c r="H44">
        <v>0</v>
      </c>
      <c r="I44">
        <v>0.22</v>
      </c>
      <c r="J44">
        <v>0</v>
      </c>
      <c r="K44">
        <v>2</v>
      </c>
      <c r="L44">
        <v>0</v>
      </c>
      <c r="M44" t="s">
        <v>2250</v>
      </c>
    </row>
    <row r="45" spans="1:13">
      <c r="A45" t="s">
        <v>126</v>
      </c>
      <c r="B45" t="s">
        <v>49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v>0</v>
      </c>
      <c r="J45">
        <v>0</v>
      </c>
      <c r="K45">
        <v>0</v>
      </c>
      <c r="L45">
        <v>0</v>
      </c>
    </row>
    <row r="46" spans="1:13">
      <c r="A46" t="s">
        <v>128</v>
      </c>
      <c r="B46" t="s">
        <v>49</v>
      </c>
      <c r="C46">
        <v>0.21</v>
      </c>
      <c r="D46">
        <v>0</v>
      </c>
      <c r="E46">
        <v>0</v>
      </c>
      <c r="F46">
        <v>0</v>
      </c>
      <c r="G46">
        <v>0</v>
      </c>
      <c r="H46">
        <v>0.25</v>
      </c>
      <c r="I46">
        <v>0</v>
      </c>
      <c r="J46">
        <v>0</v>
      </c>
      <c r="K46">
        <v>0</v>
      </c>
      <c r="L46">
        <v>0</v>
      </c>
      <c r="M46" t="s">
        <v>2250</v>
      </c>
    </row>
    <row r="47" spans="1:13">
      <c r="A47" t="s">
        <v>130</v>
      </c>
      <c r="B47" t="s">
        <v>49</v>
      </c>
      <c r="C47">
        <v>1.08</v>
      </c>
      <c r="D47">
        <v>0.12</v>
      </c>
      <c r="E47">
        <v>0</v>
      </c>
      <c r="F47">
        <v>0</v>
      </c>
      <c r="G47">
        <v>0.17</v>
      </c>
      <c r="H47">
        <v>0</v>
      </c>
      <c r="I47">
        <v>0.13</v>
      </c>
      <c r="J47">
        <v>0</v>
      </c>
      <c r="K47">
        <v>0</v>
      </c>
      <c r="L47">
        <v>0.22</v>
      </c>
    </row>
    <row r="48" spans="1:13">
      <c r="A48" t="s">
        <v>136</v>
      </c>
      <c r="B48" t="s">
        <v>49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v>0</v>
      </c>
      <c r="J48">
        <v>0</v>
      </c>
      <c r="K48">
        <v>0</v>
      </c>
      <c r="L48">
        <v>0</v>
      </c>
    </row>
    <row r="49" spans="1:13">
      <c r="A49" t="s">
        <v>140</v>
      </c>
      <c r="B49" t="s">
        <v>49</v>
      </c>
      <c r="C49">
        <v>7.5</v>
      </c>
      <c r="D49">
        <v>1.46</v>
      </c>
      <c r="E49">
        <v>1.37</v>
      </c>
      <c r="F49">
        <v>0.78</v>
      </c>
      <c r="G49">
        <v>1</v>
      </c>
      <c r="H49">
        <v>2.87</v>
      </c>
      <c r="I49">
        <v>0</v>
      </c>
      <c r="J49">
        <v>3.26</v>
      </c>
      <c r="K49">
        <v>20.12</v>
      </c>
      <c r="L49">
        <v>7.26</v>
      </c>
    </row>
    <row r="50" spans="1:13">
      <c r="A50" t="s">
        <v>160</v>
      </c>
      <c r="B50" t="s">
        <v>49</v>
      </c>
      <c r="C50">
        <v>20.05</v>
      </c>
      <c r="D50">
        <v>8.64</v>
      </c>
      <c r="E50">
        <v>9.75</v>
      </c>
      <c r="F50">
        <v>30.44</v>
      </c>
      <c r="G50">
        <v>20.47</v>
      </c>
      <c r="H50">
        <v>37.840000000000003</v>
      </c>
      <c r="I50">
        <v>82.87</v>
      </c>
      <c r="J50">
        <v>9.5500000000000007</v>
      </c>
      <c r="K50">
        <v>39.64</v>
      </c>
      <c r="L50">
        <v>10.82</v>
      </c>
    </row>
    <row r="51" spans="1:13">
      <c r="A51" t="s">
        <v>162</v>
      </c>
      <c r="B51" t="s">
        <v>49</v>
      </c>
      <c r="C51">
        <v>0.18</v>
      </c>
      <c r="D51">
        <v>1.96</v>
      </c>
      <c r="E51">
        <v>2</v>
      </c>
      <c r="F51">
        <v>8.67</v>
      </c>
      <c r="G51">
        <v>4.62</v>
      </c>
      <c r="H51">
        <v>0.65</v>
      </c>
      <c r="I51">
        <v>0</v>
      </c>
      <c r="J51">
        <v>0</v>
      </c>
      <c r="K51">
        <v>0</v>
      </c>
      <c r="L51">
        <v>0</v>
      </c>
    </row>
    <row r="52" spans="1:13">
      <c r="A52" t="s">
        <v>166</v>
      </c>
      <c r="B52" t="s">
        <v>49</v>
      </c>
      <c r="C52">
        <v>2.38</v>
      </c>
      <c r="D52">
        <v>0.89</v>
      </c>
      <c r="E52">
        <v>5.56</v>
      </c>
      <c r="F52">
        <v>0.84</v>
      </c>
      <c r="G52">
        <v>0</v>
      </c>
      <c r="H52">
        <v>5.39</v>
      </c>
      <c r="I52">
        <v>13.08</v>
      </c>
      <c r="J52">
        <v>1.75</v>
      </c>
      <c r="K52">
        <v>3.69</v>
      </c>
      <c r="L52">
        <v>0.53</v>
      </c>
    </row>
    <row r="53" spans="1:13">
      <c r="A53" t="s">
        <v>168</v>
      </c>
      <c r="B53" t="s">
        <v>49</v>
      </c>
      <c r="C53">
        <v>0</v>
      </c>
      <c r="D53">
        <v>0</v>
      </c>
      <c r="E53">
        <v>0</v>
      </c>
      <c r="F53">
        <v>0</v>
      </c>
      <c r="G53">
        <v>0</v>
      </c>
      <c r="H53">
        <v>0</v>
      </c>
      <c r="I53">
        <v>0</v>
      </c>
      <c r="J53">
        <v>0</v>
      </c>
      <c r="K53">
        <v>0</v>
      </c>
      <c r="L53">
        <v>0</v>
      </c>
    </row>
    <row r="54" spans="1:13">
      <c r="A54" t="s">
        <v>176</v>
      </c>
      <c r="B54" t="s">
        <v>49</v>
      </c>
      <c r="C54">
        <v>0.8</v>
      </c>
      <c r="D54">
        <v>0.8</v>
      </c>
      <c r="E54">
        <v>0.49</v>
      </c>
      <c r="F54">
        <v>0.19</v>
      </c>
      <c r="G54">
        <v>0.91</v>
      </c>
      <c r="H54">
        <v>10.58</v>
      </c>
      <c r="I54">
        <v>25.26</v>
      </c>
      <c r="J54">
        <v>0.53</v>
      </c>
      <c r="K54">
        <v>1.34</v>
      </c>
      <c r="L54">
        <v>0.48</v>
      </c>
    </row>
    <row r="55" spans="1:13">
      <c r="A55" t="s">
        <v>180</v>
      </c>
      <c r="B55" t="s">
        <v>49</v>
      </c>
      <c r="C55">
        <v>0.33</v>
      </c>
      <c r="D55">
        <v>0.98</v>
      </c>
      <c r="E55">
        <v>0.61</v>
      </c>
      <c r="F55">
        <v>0</v>
      </c>
      <c r="G55">
        <v>0</v>
      </c>
      <c r="H55">
        <v>0</v>
      </c>
      <c r="I55">
        <v>0</v>
      </c>
      <c r="J55">
        <v>0</v>
      </c>
      <c r="K55">
        <v>0</v>
      </c>
      <c r="L55">
        <v>0.28999999999999998</v>
      </c>
    </row>
    <row r="56" spans="1:13">
      <c r="A56" t="s">
        <v>182</v>
      </c>
      <c r="B56" t="s">
        <v>49</v>
      </c>
      <c r="C56">
        <v>0</v>
      </c>
      <c r="D56">
        <v>2.58</v>
      </c>
      <c r="E56">
        <v>0</v>
      </c>
      <c r="F56">
        <v>7.12</v>
      </c>
      <c r="G56">
        <v>3.77</v>
      </c>
      <c r="H56">
        <v>0</v>
      </c>
      <c r="I56">
        <v>0</v>
      </c>
      <c r="J56">
        <v>0</v>
      </c>
      <c r="K56">
        <v>0.38</v>
      </c>
      <c r="L56">
        <v>0</v>
      </c>
      <c r="M56" t="s">
        <v>2250</v>
      </c>
    </row>
    <row r="57" spans="1:13">
      <c r="A57" t="s">
        <v>190</v>
      </c>
      <c r="B57" t="s">
        <v>49</v>
      </c>
      <c r="C57">
        <v>0</v>
      </c>
      <c r="D57">
        <v>0.63</v>
      </c>
      <c r="E57">
        <v>0.39</v>
      </c>
      <c r="F57">
        <v>8.1</v>
      </c>
      <c r="G57">
        <v>5.14</v>
      </c>
      <c r="H57">
        <v>0.26</v>
      </c>
      <c r="I57">
        <v>0</v>
      </c>
      <c r="J57">
        <v>0</v>
      </c>
      <c r="K57">
        <v>0</v>
      </c>
      <c r="L57">
        <v>0</v>
      </c>
      <c r="M57" t="s">
        <v>2250</v>
      </c>
    </row>
    <row r="58" spans="1:13">
      <c r="A58" t="s">
        <v>200</v>
      </c>
      <c r="B58" t="s">
        <v>49</v>
      </c>
      <c r="C58">
        <v>0.27</v>
      </c>
      <c r="D58">
        <v>0</v>
      </c>
      <c r="E58">
        <v>0</v>
      </c>
      <c r="F58">
        <v>0</v>
      </c>
      <c r="G58">
        <v>0.36</v>
      </c>
      <c r="H58">
        <v>0</v>
      </c>
      <c r="I58">
        <v>0</v>
      </c>
      <c r="J58">
        <v>0</v>
      </c>
      <c r="K58">
        <v>0</v>
      </c>
      <c r="L58">
        <v>0</v>
      </c>
    </row>
    <row r="59" spans="1:13">
      <c r="A59" t="s">
        <v>202</v>
      </c>
      <c r="B59" t="s">
        <v>49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v>0</v>
      </c>
      <c r="J59">
        <v>0</v>
      </c>
      <c r="K59">
        <v>0</v>
      </c>
      <c r="L59">
        <v>0</v>
      </c>
    </row>
    <row r="60" spans="1:13">
      <c r="A60" t="s">
        <v>204</v>
      </c>
      <c r="B60" t="s">
        <v>49</v>
      </c>
      <c r="C60">
        <v>0</v>
      </c>
      <c r="D60">
        <v>0</v>
      </c>
      <c r="E60">
        <v>0.83</v>
      </c>
      <c r="F60">
        <v>0</v>
      </c>
      <c r="G60">
        <v>0</v>
      </c>
      <c r="H60">
        <v>0</v>
      </c>
      <c r="I60">
        <v>0</v>
      </c>
      <c r="J60">
        <v>0</v>
      </c>
      <c r="K60">
        <v>0</v>
      </c>
      <c r="L60">
        <v>0</v>
      </c>
    </row>
    <row r="61" spans="1:13">
      <c r="A61" t="s">
        <v>208</v>
      </c>
      <c r="B61" t="s">
        <v>49</v>
      </c>
      <c r="C61">
        <v>4.2300000000000004</v>
      </c>
      <c r="D61">
        <v>1.92</v>
      </c>
      <c r="E61">
        <v>3.59</v>
      </c>
      <c r="F61">
        <v>40.67</v>
      </c>
      <c r="G61">
        <v>25.81</v>
      </c>
      <c r="H61">
        <v>3.84</v>
      </c>
      <c r="I61">
        <v>4.42</v>
      </c>
      <c r="J61">
        <v>1.53</v>
      </c>
      <c r="K61">
        <v>5.61</v>
      </c>
      <c r="L61">
        <v>1.57</v>
      </c>
    </row>
    <row r="62" spans="1:13">
      <c r="A62" t="s">
        <v>212</v>
      </c>
      <c r="B62" t="s">
        <v>49</v>
      </c>
      <c r="C62">
        <v>0</v>
      </c>
      <c r="D62">
        <v>0.84</v>
      </c>
      <c r="E62">
        <v>0.39</v>
      </c>
      <c r="F62">
        <v>0</v>
      </c>
      <c r="G62">
        <v>0</v>
      </c>
      <c r="H62">
        <v>0.25</v>
      </c>
      <c r="I62">
        <v>0</v>
      </c>
      <c r="J62">
        <v>0</v>
      </c>
      <c r="K62">
        <v>0.43</v>
      </c>
      <c r="L62">
        <v>0</v>
      </c>
    </row>
    <row r="63" spans="1:13">
      <c r="A63" t="s">
        <v>220</v>
      </c>
      <c r="B63" t="s">
        <v>49</v>
      </c>
      <c r="C63">
        <v>3.99</v>
      </c>
      <c r="D63">
        <v>13.54</v>
      </c>
      <c r="E63">
        <v>10.28</v>
      </c>
      <c r="F63">
        <v>22.67</v>
      </c>
      <c r="G63">
        <v>16.809999999999999</v>
      </c>
      <c r="H63">
        <v>5.7</v>
      </c>
      <c r="I63">
        <v>0.43</v>
      </c>
      <c r="J63">
        <v>14.36</v>
      </c>
      <c r="K63">
        <v>9.6199999999999992</v>
      </c>
      <c r="L63">
        <v>15.58</v>
      </c>
    </row>
    <row r="64" spans="1:13">
      <c r="A64" t="s">
        <v>222</v>
      </c>
      <c r="B64" t="s">
        <v>49</v>
      </c>
      <c r="C64">
        <v>54.95</v>
      </c>
      <c r="D64">
        <v>14.59</v>
      </c>
      <c r="E64">
        <v>17.47</v>
      </c>
      <c r="F64">
        <v>14.6</v>
      </c>
      <c r="G64">
        <v>18.73</v>
      </c>
      <c r="H64">
        <v>26.06</v>
      </c>
      <c r="I64">
        <v>20.27</v>
      </c>
      <c r="J64">
        <v>50.02</v>
      </c>
      <c r="K64">
        <v>50.55</v>
      </c>
      <c r="L64">
        <v>40.92</v>
      </c>
    </row>
    <row r="65" spans="1:12">
      <c r="A65" t="s">
        <v>230</v>
      </c>
      <c r="B65" t="s">
        <v>49</v>
      </c>
      <c r="C65">
        <v>0</v>
      </c>
      <c r="D65">
        <v>0.39</v>
      </c>
      <c r="E65">
        <v>0</v>
      </c>
      <c r="F65">
        <v>0.28000000000000003</v>
      </c>
      <c r="G65">
        <v>0</v>
      </c>
      <c r="H65">
        <v>0</v>
      </c>
      <c r="I65">
        <v>0.22</v>
      </c>
      <c r="J65">
        <v>0</v>
      </c>
      <c r="K65">
        <v>0</v>
      </c>
      <c r="L65">
        <v>0</v>
      </c>
    </row>
    <row r="66" spans="1:12">
      <c r="A66" t="s">
        <v>234</v>
      </c>
      <c r="B66" t="s">
        <v>49</v>
      </c>
      <c r="C66">
        <v>0</v>
      </c>
      <c r="D66">
        <v>0</v>
      </c>
      <c r="E66">
        <v>0</v>
      </c>
      <c r="F66">
        <v>0</v>
      </c>
      <c r="G66">
        <v>0</v>
      </c>
      <c r="H66">
        <v>0</v>
      </c>
      <c r="I66">
        <v>0</v>
      </c>
      <c r="J66">
        <v>0</v>
      </c>
      <c r="K66">
        <v>0</v>
      </c>
      <c r="L66">
        <v>0</v>
      </c>
    </row>
    <row r="67" spans="1:12">
      <c r="A67" t="s">
        <v>240</v>
      </c>
      <c r="B67" t="s">
        <v>49</v>
      </c>
      <c r="C67">
        <v>0.5</v>
      </c>
      <c r="D67">
        <v>1.24</v>
      </c>
      <c r="E67">
        <v>0</v>
      </c>
      <c r="F67">
        <v>1.06</v>
      </c>
      <c r="G67">
        <v>1.01</v>
      </c>
      <c r="H67">
        <v>0.6</v>
      </c>
      <c r="I67">
        <v>1.1000000000000001</v>
      </c>
      <c r="J67">
        <v>0</v>
      </c>
      <c r="K67">
        <v>0</v>
      </c>
      <c r="L67">
        <v>1.34</v>
      </c>
    </row>
    <row r="68" spans="1:12">
      <c r="A68" t="s">
        <v>242</v>
      </c>
      <c r="B68" t="s">
        <v>49</v>
      </c>
      <c r="C68">
        <v>8.42</v>
      </c>
      <c r="D68">
        <v>14.12</v>
      </c>
      <c r="E68">
        <v>147.57</v>
      </c>
      <c r="F68">
        <v>1.29</v>
      </c>
      <c r="G68">
        <v>1.24</v>
      </c>
      <c r="H68">
        <v>24.71</v>
      </c>
      <c r="I68">
        <v>20.59</v>
      </c>
      <c r="J68">
        <v>15.8</v>
      </c>
      <c r="K68">
        <v>38.71</v>
      </c>
      <c r="L68">
        <v>12.22</v>
      </c>
    </row>
    <row r="69" spans="1:12">
      <c r="A69" t="s">
        <v>250</v>
      </c>
      <c r="B69" t="s">
        <v>49</v>
      </c>
      <c r="C69">
        <v>0.8</v>
      </c>
      <c r="D69">
        <v>0.8</v>
      </c>
      <c r="E69">
        <v>1.3</v>
      </c>
      <c r="F69">
        <v>0</v>
      </c>
      <c r="G69">
        <v>0.69</v>
      </c>
      <c r="H69">
        <v>1.08</v>
      </c>
      <c r="I69">
        <v>1.2</v>
      </c>
      <c r="J69">
        <v>0.4</v>
      </c>
      <c r="K69">
        <v>0.2</v>
      </c>
      <c r="L69">
        <v>0</v>
      </c>
    </row>
    <row r="70" spans="1:12">
      <c r="A70" t="s">
        <v>266</v>
      </c>
      <c r="B70" t="s">
        <v>49</v>
      </c>
      <c r="C70">
        <v>4.83</v>
      </c>
      <c r="D70">
        <v>3.77</v>
      </c>
      <c r="E70">
        <v>1.18</v>
      </c>
      <c r="F70">
        <v>1.79</v>
      </c>
      <c r="G70">
        <v>0.85</v>
      </c>
      <c r="H70">
        <v>2.0299999999999998</v>
      </c>
      <c r="I70">
        <v>0.46</v>
      </c>
      <c r="J70">
        <v>2.9</v>
      </c>
      <c r="K70">
        <v>1.29</v>
      </c>
      <c r="L70">
        <v>5.29</v>
      </c>
    </row>
    <row r="71" spans="1:12">
      <c r="A71" t="s">
        <v>37</v>
      </c>
      <c r="B71" t="s">
        <v>38</v>
      </c>
      <c r="C71">
        <v>0</v>
      </c>
      <c r="D71">
        <v>0.19</v>
      </c>
      <c r="E71">
        <v>0.72</v>
      </c>
      <c r="F71">
        <v>1.93</v>
      </c>
      <c r="G71">
        <v>1.05</v>
      </c>
      <c r="H71">
        <v>2.81</v>
      </c>
      <c r="I71">
        <v>3.61</v>
      </c>
      <c r="J71">
        <v>0</v>
      </c>
      <c r="K71">
        <v>2.76</v>
      </c>
      <c r="L71">
        <v>0.35</v>
      </c>
    </row>
    <row r="72" spans="1:12">
      <c r="A72" t="s">
        <v>40</v>
      </c>
      <c r="B72" t="s">
        <v>38</v>
      </c>
      <c r="C72">
        <v>31.53</v>
      </c>
      <c r="D72">
        <v>19.510000000000002</v>
      </c>
      <c r="E72">
        <v>53.71</v>
      </c>
      <c r="F72">
        <v>11.13</v>
      </c>
      <c r="G72">
        <v>11.96</v>
      </c>
      <c r="H72">
        <v>14.09</v>
      </c>
      <c r="I72">
        <v>3.78</v>
      </c>
      <c r="J72">
        <v>60.07</v>
      </c>
      <c r="K72">
        <v>115.79</v>
      </c>
      <c r="L72">
        <v>42</v>
      </c>
    </row>
    <row r="73" spans="1:12">
      <c r="A73" t="s">
        <v>42</v>
      </c>
      <c r="B73" t="s">
        <v>38</v>
      </c>
      <c r="C73">
        <v>3.99</v>
      </c>
      <c r="D73">
        <v>0.53</v>
      </c>
      <c r="E73">
        <v>0.5</v>
      </c>
      <c r="F73">
        <v>0</v>
      </c>
      <c r="G73">
        <v>0</v>
      </c>
      <c r="H73">
        <v>1.28</v>
      </c>
      <c r="I73">
        <v>1.46</v>
      </c>
      <c r="J73">
        <v>0.52</v>
      </c>
      <c r="K73">
        <v>1.0900000000000001</v>
      </c>
      <c r="L73">
        <v>2.38</v>
      </c>
    </row>
    <row r="74" spans="1:12">
      <c r="A74" t="s">
        <v>44</v>
      </c>
      <c r="B74" t="s">
        <v>38</v>
      </c>
      <c r="C74">
        <v>3.18</v>
      </c>
      <c r="D74">
        <v>24.2</v>
      </c>
      <c r="E74">
        <v>4.82</v>
      </c>
      <c r="F74">
        <v>23.76</v>
      </c>
      <c r="G74">
        <v>21.3</v>
      </c>
      <c r="H74">
        <v>2.16</v>
      </c>
      <c r="I74">
        <v>2.61</v>
      </c>
      <c r="J74">
        <v>1.57</v>
      </c>
      <c r="K74">
        <v>3.65</v>
      </c>
      <c r="L74">
        <v>0.36</v>
      </c>
    </row>
    <row r="75" spans="1:12">
      <c r="A75" t="s">
        <v>46</v>
      </c>
      <c r="B75" t="s">
        <v>38</v>
      </c>
      <c r="C75">
        <v>1.68</v>
      </c>
      <c r="D75">
        <v>0.19</v>
      </c>
      <c r="E75">
        <v>0</v>
      </c>
      <c r="F75">
        <v>6.92</v>
      </c>
      <c r="G75">
        <v>3.3</v>
      </c>
      <c r="H75">
        <v>0.23</v>
      </c>
      <c r="I75">
        <v>0</v>
      </c>
      <c r="J75">
        <v>1.48</v>
      </c>
      <c r="K75">
        <v>0.38</v>
      </c>
      <c r="L75">
        <v>0</v>
      </c>
    </row>
    <row r="76" spans="1:12">
      <c r="A76" t="s">
        <v>53</v>
      </c>
      <c r="B76" t="s">
        <v>38</v>
      </c>
      <c r="C76">
        <v>14.89</v>
      </c>
      <c r="D76">
        <v>1.5</v>
      </c>
      <c r="E76">
        <v>0.31</v>
      </c>
      <c r="F76">
        <v>0</v>
      </c>
      <c r="G76">
        <v>1.37</v>
      </c>
      <c r="H76">
        <v>1.82</v>
      </c>
      <c r="I76">
        <v>0</v>
      </c>
      <c r="J76">
        <v>1.99</v>
      </c>
      <c r="K76">
        <v>0.34</v>
      </c>
      <c r="L76">
        <v>0.6</v>
      </c>
    </row>
    <row r="77" spans="1:12">
      <c r="A77" t="s">
        <v>57</v>
      </c>
      <c r="B77" t="s">
        <v>38</v>
      </c>
      <c r="C77">
        <v>0</v>
      </c>
      <c r="D77">
        <v>0</v>
      </c>
      <c r="E77">
        <v>1.02</v>
      </c>
      <c r="F77">
        <v>0</v>
      </c>
      <c r="G77">
        <v>0</v>
      </c>
      <c r="H77">
        <v>0</v>
      </c>
      <c r="I77">
        <v>0</v>
      </c>
      <c r="J77">
        <v>0</v>
      </c>
      <c r="K77">
        <v>2.97</v>
      </c>
      <c r="L77">
        <v>0</v>
      </c>
    </row>
    <row r="78" spans="1:12">
      <c r="A78" t="s">
        <v>59</v>
      </c>
      <c r="B78" t="s">
        <v>38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v>0</v>
      </c>
      <c r="J78">
        <v>0</v>
      </c>
      <c r="K78">
        <v>0</v>
      </c>
      <c r="L78">
        <v>0</v>
      </c>
    </row>
    <row r="79" spans="1:12">
      <c r="A79" t="s">
        <v>63</v>
      </c>
      <c r="B79" t="s">
        <v>38</v>
      </c>
      <c r="C79">
        <v>0</v>
      </c>
      <c r="D79">
        <v>0.28000000000000003</v>
      </c>
      <c r="E79">
        <v>1.33</v>
      </c>
      <c r="F79">
        <v>0</v>
      </c>
      <c r="G79">
        <v>0.2</v>
      </c>
      <c r="H79">
        <v>0.34</v>
      </c>
      <c r="I79">
        <v>0.47</v>
      </c>
      <c r="J79">
        <v>0.56000000000000005</v>
      </c>
      <c r="K79">
        <v>2.02</v>
      </c>
      <c r="L79">
        <v>1.03</v>
      </c>
    </row>
    <row r="80" spans="1:12">
      <c r="A80" t="s">
        <v>65</v>
      </c>
      <c r="B80" t="s">
        <v>38</v>
      </c>
      <c r="C80">
        <v>9</v>
      </c>
      <c r="D80">
        <v>0</v>
      </c>
      <c r="E80">
        <v>0</v>
      </c>
      <c r="F80">
        <v>0</v>
      </c>
      <c r="G80">
        <v>0</v>
      </c>
      <c r="H80">
        <v>2.2799999999999998</v>
      </c>
      <c r="I80">
        <v>0</v>
      </c>
      <c r="J80">
        <v>12.16</v>
      </c>
      <c r="K80">
        <v>4.03</v>
      </c>
      <c r="L80">
        <v>8.65</v>
      </c>
    </row>
    <row r="81" spans="1:12">
      <c r="A81" t="s">
        <v>73</v>
      </c>
      <c r="B81" t="s">
        <v>38</v>
      </c>
      <c r="C81">
        <v>0.99</v>
      </c>
      <c r="D81">
        <v>1.72</v>
      </c>
      <c r="E81">
        <v>38.17</v>
      </c>
      <c r="F81">
        <v>0</v>
      </c>
      <c r="G81">
        <v>0</v>
      </c>
      <c r="H81">
        <v>2.68</v>
      </c>
      <c r="I81">
        <v>1.08</v>
      </c>
      <c r="J81">
        <v>0.97</v>
      </c>
      <c r="K81">
        <v>1.01</v>
      </c>
      <c r="L81">
        <v>3.54</v>
      </c>
    </row>
    <row r="82" spans="1:12">
      <c r="A82" t="s">
        <v>75</v>
      </c>
      <c r="B82" t="s">
        <v>38</v>
      </c>
      <c r="C82">
        <v>11.16</v>
      </c>
      <c r="D82">
        <v>4.7699999999999996</v>
      </c>
      <c r="E82">
        <v>18.36</v>
      </c>
      <c r="F82">
        <v>0</v>
      </c>
      <c r="G82">
        <v>0.36</v>
      </c>
      <c r="H82">
        <v>3.21</v>
      </c>
      <c r="I82">
        <v>0.57999999999999996</v>
      </c>
      <c r="J82">
        <v>32.86</v>
      </c>
      <c r="K82">
        <v>13.66</v>
      </c>
      <c r="L82">
        <v>16.670000000000002</v>
      </c>
    </row>
    <row r="83" spans="1:12">
      <c r="A83" t="s">
        <v>79</v>
      </c>
      <c r="B83" t="s">
        <v>38</v>
      </c>
      <c r="C83">
        <v>0.15</v>
      </c>
      <c r="D83">
        <v>0.44</v>
      </c>
      <c r="E83">
        <v>5.98</v>
      </c>
      <c r="F83">
        <v>0.63</v>
      </c>
      <c r="G83">
        <v>0.6</v>
      </c>
      <c r="H83">
        <v>0.53</v>
      </c>
      <c r="I83">
        <v>0.32</v>
      </c>
      <c r="J83">
        <v>0</v>
      </c>
      <c r="K83">
        <v>28.62</v>
      </c>
      <c r="L83">
        <v>0</v>
      </c>
    </row>
    <row r="84" spans="1:12">
      <c r="A84" t="s">
        <v>81</v>
      </c>
      <c r="B84" t="s">
        <v>38</v>
      </c>
      <c r="C84">
        <v>1.97</v>
      </c>
      <c r="D84">
        <v>10.67</v>
      </c>
      <c r="E84">
        <v>28.13</v>
      </c>
      <c r="F84">
        <v>11.86</v>
      </c>
      <c r="G84">
        <v>9.11</v>
      </c>
      <c r="H84">
        <v>1.54</v>
      </c>
      <c r="I84">
        <v>1.4</v>
      </c>
      <c r="J84">
        <v>2.08</v>
      </c>
      <c r="K84">
        <v>6.09</v>
      </c>
      <c r="L84">
        <v>1.47</v>
      </c>
    </row>
    <row r="85" spans="1:12">
      <c r="A85" t="s">
        <v>87</v>
      </c>
      <c r="B85" t="s">
        <v>38</v>
      </c>
      <c r="C85">
        <v>18.97</v>
      </c>
      <c r="D85">
        <v>43.73</v>
      </c>
      <c r="E85">
        <v>37.24</v>
      </c>
      <c r="F85">
        <v>22.28</v>
      </c>
      <c r="G85">
        <v>12.21</v>
      </c>
      <c r="H85">
        <v>27.87</v>
      </c>
      <c r="I85">
        <v>37.950000000000003</v>
      </c>
      <c r="J85">
        <v>20.86</v>
      </c>
      <c r="K85">
        <v>44.66</v>
      </c>
      <c r="L85">
        <v>21.49</v>
      </c>
    </row>
    <row r="86" spans="1:12">
      <c r="A86" t="s">
        <v>91</v>
      </c>
      <c r="B86" t="s">
        <v>38</v>
      </c>
      <c r="C86">
        <v>0.31</v>
      </c>
      <c r="D86">
        <v>0.62</v>
      </c>
      <c r="E86">
        <v>0</v>
      </c>
      <c r="F86">
        <v>0.87</v>
      </c>
      <c r="G86">
        <v>0.82</v>
      </c>
      <c r="H86">
        <v>1.1200000000000001</v>
      </c>
      <c r="I86">
        <v>0.68</v>
      </c>
      <c r="J86">
        <v>0</v>
      </c>
      <c r="K86">
        <v>0</v>
      </c>
      <c r="L86">
        <v>0</v>
      </c>
    </row>
    <row r="87" spans="1:12">
      <c r="A87" t="s">
        <v>93</v>
      </c>
      <c r="B87" t="s">
        <v>38</v>
      </c>
      <c r="C87">
        <v>0</v>
      </c>
      <c r="D87">
        <v>0</v>
      </c>
      <c r="E87">
        <v>0</v>
      </c>
      <c r="F87">
        <v>0</v>
      </c>
      <c r="G87">
        <v>0</v>
      </c>
      <c r="H87">
        <v>0.34</v>
      </c>
      <c r="I87">
        <v>0</v>
      </c>
      <c r="J87">
        <v>0</v>
      </c>
      <c r="K87">
        <v>0</v>
      </c>
      <c r="L87">
        <v>0</v>
      </c>
    </row>
    <row r="88" spans="1:12">
      <c r="A88" t="s">
        <v>97</v>
      </c>
      <c r="B88" t="s">
        <v>38</v>
      </c>
      <c r="C88">
        <v>2.15</v>
      </c>
      <c r="D88">
        <v>5.59</v>
      </c>
      <c r="E88">
        <v>1.07</v>
      </c>
      <c r="F88">
        <v>2.67</v>
      </c>
      <c r="G88">
        <v>2.36</v>
      </c>
      <c r="H88">
        <v>2.6</v>
      </c>
      <c r="I88">
        <v>1.88</v>
      </c>
      <c r="J88">
        <v>3.7</v>
      </c>
      <c r="K88">
        <v>2.0299999999999998</v>
      </c>
      <c r="L88">
        <v>2.59</v>
      </c>
    </row>
    <row r="89" spans="1:12">
      <c r="A89" t="s">
        <v>99</v>
      </c>
      <c r="B89" t="s">
        <v>38</v>
      </c>
      <c r="C89">
        <v>0.51</v>
      </c>
      <c r="D89">
        <v>0.34</v>
      </c>
      <c r="E89">
        <v>0.32</v>
      </c>
      <c r="F89">
        <v>0</v>
      </c>
      <c r="G89">
        <v>0.23</v>
      </c>
      <c r="H89">
        <v>0.41</v>
      </c>
      <c r="I89">
        <v>0.74</v>
      </c>
      <c r="J89">
        <v>0.67</v>
      </c>
      <c r="K89">
        <v>0.34</v>
      </c>
      <c r="L89">
        <v>0.61</v>
      </c>
    </row>
    <row r="90" spans="1:12">
      <c r="A90" t="s">
        <v>101</v>
      </c>
      <c r="B90" t="s">
        <v>38</v>
      </c>
      <c r="C90">
        <v>18.489999999999998</v>
      </c>
      <c r="D90">
        <v>14.13</v>
      </c>
      <c r="E90">
        <v>15.78</v>
      </c>
      <c r="F90">
        <v>5.6</v>
      </c>
      <c r="G90">
        <v>9.61</v>
      </c>
      <c r="H90">
        <v>27.78</v>
      </c>
      <c r="I90">
        <v>10.56</v>
      </c>
      <c r="J90">
        <v>43.87</v>
      </c>
      <c r="K90">
        <v>17.64</v>
      </c>
      <c r="L90">
        <v>38.26</v>
      </c>
    </row>
    <row r="91" spans="1:12">
      <c r="A91" t="s">
        <v>103</v>
      </c>
      <c r="B91" t="s">
        <v>38</v>
      </c>
      <c r="C91">
        <v>0</v>
      </c>
      <c r="D91">
        <v>0</v>
      </c>
      <c r="E91">
        <v>6.46</v>
      </c>
      <c r="F91">
        <v>0</v>
      </c>
      <c r="G91">
        <v>0</v>
      </c>
      <c r="H91">
        <v>0.22</v>
      </c>
      <c r="I91">
        <v>0</v>
      </c>
      <c r="J91">
        <v>0</v>
      </c>
      <c r="K91">
        <v>69.69</v>
      </c>
      <c r="L91">
        <v>0</v>
      </c>
    </row>
    <row r="92" spans="1:12">
      <c r="A92" t="s">
        <v>105</v>
      </c>
      <c r="B92" t="s">
        <v>38</v>
      </c>
      <c r="C92">
        <v>0</v>
      </c>
      <c r="D92">
        <v>0</v>
      </c>
      <c r="E92">
        <v>5.19</v>
      </c>
      <c r="F92">
        <v>0</v>
      </c>
      <c r="G92">
        <v>0</v>
      </c>
      <c r="H92">
        <v>0</v>
      </c>
      <c r="I92">
        <v>0</v>
      </c>
      <c r="J92">
        <v>0</v>
      </c>
      <c r="K92">
        <v>0</v>
      </c>
      <c r="L92">
        <v>0</v>
      </c>
    </row>
    <row r="93" spans="1:12">
      <c r="A93" t="s">
        <v>107</v>
      </c>
      <c r="B93" t="s">
        <v>38</v>
      </c>
      <c r="C93">
        <v>0</v>
      </c>
      <c r="D93">
        <v>0</v>
      </c>
      <c r="E93">
        <v>0</v>
      </c>
      <c r="F93">
        <v>0</v>
      </c>
      <c r="G93">
        <v>0</v>
      </c>
      <c r="H93">
        <v>0</v>
      </c>
      <c r="I93">
        <v>0</v>
      </c>
      <c r="J93">
        <v>0</v>
      </c>
      <c r="K93">
        <v>0</v>
      </c>
      <c r="L93">
        <v>0</v>
      </c>
    </row>
    <row r="94" spans="1:12">
      <c r="A94" t="s">
        <v>109</v>
      </c>
      <c r="B94" t="s">
        <v>38</v>
      </c>
      <c r="C94">
        <v>1.35</v>
      </c>
      <c r="D94">
        <v>0.25</v>
      </c>
      <c r="E94">
        <v>1.1499999999999999</v>
      </c>
      <c r="F94">
        <v>0</v>
      </c>
      <c r="G94">
        <v>0</v>
      </c>
      <c r="H94">
        <v>0.15</v>
      </c>
      <c r="I94">
        <v>0</v>
      </c>
      <c r="J94">
        <v>0.49</v>
      </c>
      <c r="K94">
        <v>0.74</v>
      </c>
      <c r="L94">
        <v>0.67</v>
      </c>
    </row>
    <row r="95" spans="1:12">
      <c r="A95" t="s">
        <v>111</v>
      </c>
      <c r="B95" t="s">
        <v>38</v>
      </c>
      <c r="C95">
        <v>0.18</v>
      </c>
      <c r="D95">
        <v>0.37</v>
      </c>
      <c r="E95">
        <v>69.69</v>
      </c>
      <c r="F95">
        <v>0</v>
      </c>
      <c r="G95">
        <v>0</v>
      </c>
      <c r="H95">
        <v>0.67</v>
      </c>
      <c r="I95">
        <v>0.2</v>
      </c>
      <c r="J95">
        <v>1.1000000000000001</v>
      </c>
      <c r="K95">
        <v>9.7899999999999991</v>
      </c>
      <c r="L95">
        <v>3.33</v>
      </c>
    </row>
    <row r="96" spans="1:12">
      <c r="A96" t="s">
        <v>115</v>
      </c>
      <c r="B96" t="s">
        <v>38</v>
      </c>
      <c r="C96">
        <v>0</v>
      </c>
      <c r="D96">
        <v>29.69</v>
      </c>
      <c r="E96">
        <v>8.59</v>
      </c>
      <c r="F96">
        <v>34.47</v>
      </c>
      <c r="G96">
        <v>32.15</v>
      </c>
      <c r="H96">
        <v>0.18</v>
      </c>
      <c r="I96">
        <v>0.16</v>
      </c>
      <c r="J96">
        <v>2.06</v>
      </c>
      <c r="K96">
        <v>5.72</v>
      </c>
      <c r="L96">
        <v>0.27</v>
      </c>
    </row>
    <row r="97" spans="1:12">
      <c r="A97" t="s">
        <v>117</v>
      </c>
      <c r="B97" t="s">
        <v>38</v>
      </c>
      <c r="C97">
        <v>5.16</v>
      </c>
      <c r="D97">
        <v>4.55</v>
      </c>
      <c r="E97">
        <v>3.44</v>
      </c>
      <c r="F97">
        <v>0.88</v>
      </c>
      <c r="G97">
        <v>1.18</v>
      </c>
      <c r="H97">
        <v>7.43</v>
      </c>
      <c r="I97">
        <v>0.4</v>
      </c>
      <c r="J97">
        <v>4.1500000000000004</v>
      </c>
      <c r="K97">
        <v>3.48</v>
      </c>
      <c r="L97">
        <v>2.2200000000000002</v>
      </c>
    </row>
    <row r="98" spans="1:12">
      <c r="A98" t="s">
        <v>119</v>
      </c>
      <c r="B98" t="s">
        <v>38</v>
      </c>
      <c r="C98">
        <v>0.37</v>
      </c>
      <c r="D98">
        <v>0.37</v>
      </c>
      <c r="E98">
        <v>10.75</v>
      </c>
      <c r="F98">
        <v>0.26</v>
      </c>
      <c r="G98">
        <v>0.51</v>
      </c>
      <c r="H98">
        <v>0</v>
      </c>
      <c r="I98">
        <v>0</v>
      </c>
      <c r="J98">
        <v>0.37</v>
      </c>
      <c r="K98">
        <v>2.65</v>
      </c>
      <c r="L98">
        <v>0</v>
      </c>
    </row>
    <row r="99" spans="1:12">
      <c r="A99" t="s">
        <v>124</v>
      </c>
      <c r="B99" t="s">
        <v>38</v>
      </c>
      <c r="C99">
        <v>23.43</v>
      </c>
      <c r="D99">
        <v>18.989999999999998</v>
      </c>
      <c r="E99">
        <v>16.91</v>
      </c>
      <c r="F99">
        <v>26.91</v>
      </c>
      <c r="G99">
        <v>26.44</v>
      </c>
      <c r="H99">
        <v>28.85</v>
      </c>
      <c r="I99">
        <v>26.06</v>
      </c>
      <c r="J99">
        <v>27.22</v>
      </c>
      <c r="K99">
        <v>44.12</v>
      </c>
      <c r="L99">
        <v>32.36</v>
      </c>
    </row>
    <row r="100" spans="1:12">
      <c r="A100" t="s">
        <v>138</v>
      </c>
      <c r="B100" t="s">
        <v>38</v>
      </c>
      <c r="C100">
        <v>0.98</v>
      </c>
      <c r="D100">
        <v>0.98</v>
      </c>
      <c r="E100">
        <v>0</v>
      </c>
      <c r="F100">
        <v>2.95</v>
      </c>
      <c r="G100">
        <v>3.55</v>
      </c>
      <c r="H100">
        <v>3.7</v>
      </c>
      <c r="I100">
        <v>1.92</v>
      </c>
      <c r="J100">
        <v>0.65</v>
      </c>
      <c r="K100">
        <v>2.2400000000000002</v>
      </c>
      <c r="L100">
        <v>1.38</v>
      </c>
    </row>
    <row r="101" spans="1:12">
      <c r="A101" t="s">
        <v>142</v>
      </c>
      <c r="B101" t="s">
        <v>38</v>
      </c>
      <c r="C101">
        <v>1.2</v>
      </c>
      <c r="D101">
        <v>9.73</v>
      </c>
      <c r="E101">
        <v>33.81</v>
      </c>
      <c r="F101">
        <v>6.22</v>
      </c>
      <c r="G101">
        <v>4.0999999999999996</v>
      </c>
      <c r="H101">
        <v>2.17</v>
      </c>
      <c r="I101">
        <v>1.64</v>
      </c>
      <c r="J101">
        <v>0</v>
      </c>
      <c r="K101">
        <v>0.61</v>
      </c>
      <c r="L101">
        <v>0.27</v>
      </c>
    </row>
    <row r="102" spans="1:12">
      <c r="A102" t="s">
        <v>144</v>
      </c>
      <c r="B102" t="s">
        <v>38</v>
      </c>
      <c r="C102">
        <v>0</v>
      </c>
      <c r="D102">
        <v>0</v>
      </c>
      <c r="E102">
        <v>0</v>
      </c>
      <c r="F102">
        <v>0</v>
      </c>
      <c r="G102">
        <v>0</v>
      </c>
      <c r="H102">
        <v>0</v>
      </c>
      <c r="I102">
        <v>62.88</v>
      </c>
      <c r="J102">
        <v>0</v>
      </c>
      <c r="K102">
        <v>0</v>
      </c>
      <c r="L102">
        <v>0</v>
      </c>
    </row>
    <row r="103" spans="1:12">
      <c r="A103" t="s">
        <v>146</v>
      </c>
      <c r="B103" t="s">
        <v>38</v>
      </c>
      <c r="C103">
        <v>0.24</v>
      </c>
      <c r="D103">
        <v>0.71</v>
      </c>
      <c r="E103">
        <v>0.89</v>
      </c>
      <c r="F103">
        <v>0.67</v>
      </c>
      <c r="G103">
        <v>0</v>
      </c>
      <c r="H103">
        <v>2.2999999999999998</v>
      </c>
      <c r="I103">
        <v>3.14</v>
      </c>
      <c r="J103">
        <v>0</v>
      </c>
      <c r="K103">
        <v>0.49</v>
      </c>
      <c r="L103">
        <v>0</v>
      </c>
    </row>
    <row r="104" spans="1:12">
      <c r="A104" t="s">
        <v>148</v>
      </c>
      <c r="B104" t="s">
        <v>38</v>
      </c>
      <c r="C104">
        <v>0</v>
      </c>
      <c r="D104">
        <v>0</v>
      </c>
      <c r="E104">
        <v>3.42</v>
      </c>
      <c r="F104">
        <v>0</v>
      </c>
      <c r="G104">
        <v>0</v>
      </c>
      <c r="H104">
        <v>0</v>
      </c>
      <c r="I104">
        <v>0</v>
      </c>
      <c r="J104">
        <v>0</v>
      </c>
      <c r="K104">
        <v>0</v>
      </c>
      <c r="L104">
        <v>0</v>
      </c>
    </row>
    <row r="105" spans="1:12">
      <c r="A105" t="s">
        <v>150</v>
      </c>
      <c r="B105" t="s">
        <v>38</v>
      </c>
      <c r="C105">
        <v>0</v>
      </c>
      <c r="D105">
        <v>0</v>
      </c>
      <c r="E105">
        <v>0</v>
      </c>
      <c r="F105">
        <v>0</v>
      </c>
      <c r="G105">
        <v>0</v>
      </c>
      <c r="H105">
        <v>0</v>
      </c>
      <c r="I105">
        <v>0</v>
      </c>
      <c r="J105">
        <v>0</v>
      </c>
      <c r="K105">
        <v>0</v>
      </c>
      <c r="L105">
        <v>0</v>
      </c>
    </row>
    <row r="106" spans="1:12">
      <c r="A106" t="s">
        <v>152</v>
      </c>
      <c r="B106" t="s">
        <v>38</v>
      </c>
      <c r="C106">
        <v>2.41</v>
      </c>
      <c r="D106">
        <v>0</v>
      </c>
      <c r="E106">
        <v>0</v>
      </c>
      <c r="F106">
        <v>0.62</v>
      </c>
      <c r="G106">
        <v>0.89</v>
      </c>
      <c r="H106">
        <v>1.58</v>
      </c>
      <c r="I106">
        <v>0.24</v>
      </c>
      <c r="J106">
        <v>0</v>
      </c>
      <c r="K106">
        <v>29.96</v>
      </c>
      <c r="L106">
        <v>0</v>
      </c>
    </row>
    <row r="107" spans="1:12">
      <c r="A107" t="s">
        <v>154</v>
      </c>
      <c r="B107" t="s">
        <v>38</v>
      </c>
      <c r="C107">
        <v>2.0099999999999998</v>
      </c>
      <c r="D107">
        <v>1.38</v>
      </c>
      <c r="E107">
        <v>0.47</v>
      </c>
      <c r="F107">
        <v>0.36</v>
      </c>
      <c r="G107">
        <v>0.17</v>
      </c>
      <c r="H107">
        <v>0.61</v>
      </c>
      <c r="I107">
        <v>1.52</v>
      </c>
      <c r="J107">
        <v>1.5</v>
      </c>
      <c r="K107">
        <v>1.02</v>
      </c>
      <c r="L107">
        <v>0.91</v>
      </c>
    </row>
    <row r="108" spans="1:12">
      <c r="A108" t="s">
        <v>156</v>
      </c>
      <c r="B108" t="s">
        <v>38</v>
      </c>
      <c r="C108">
        <v>0.18</v>
      </c>
      <c r="D108">
        <v>0.18</v>
      </c>
      <c r="E108">
        <v>0.35</v>
      </c>
      <c r="F108">
        <v>0.53</v>
      </c>
      <c r="G108">
        <v>0.5</v>
      </c>
      <c r="H108">
        <v>0</v>
      </c>
      <c r="I108">
        <v>0.41</v>
      </c>
      <c r="J108">
        <v>0.37</v>
      </c>
      <c r="K108">
        <v>0</v>
      </c>
      <c r="L108">
        <v>0.67</v>
      </c>
    </row>
    <row r="109" spans="1:12">
      <c r="A109" t="s">
        <v>158</v>
      </c>
      <c r="B109" t="s">
        <v>38</v>
      </c>
      <c r="C109">
        <v>0.2</v>
      </c>
      <c r="D109">
        <v>0</v>
      </c>
      <c r="E109">
        <v>1.85</v>
      </c>
      <c r="F109">
        <v>1.41</v>
      </c>
      <c r="G109">
        <v>0.54</v>
      </c>
      <c r="H109">
        <v>0.24</v>
      </c>
      <c r="I109">
        <v>0.44</v>
      </c>
      <c r="J109">
        <v>0.78</v>
      </c>
      <c r="K109">
        <v>0</v>
      </c>
      <c r="L109">
        <v>0.36</v>
      </c>
    </row>
    <row r="110" spans="1:12">
      <c r="A110" t="s">
        <v>164</v>
      </c>
      <c r="B110" t="s">
        <v>38</v>
      </c>
      <c r="C110">
        <v>4.84</v>
      </c>
      <c r="D110">
        <v>38.18</v>
      </c>
      <c r="E110">
        <v>3.29</v>
      </c>
      <c r="F110">
        <v>22.47</v>
      </c>
      <c r="G110">
        <v>13.37</v>
      </c>
      <c r="H110">
        <v>4.78</v>
      </c>
      <c r="I110">
        <v>4.0999999999999996</v>
      </c>
      <c r="J110">
        <v>3.47</v>
      </c>
      <c r="K110">
        <v>9.4499999999999993</v>
      </c>
      <c r="L110">
        <v>3.16</v>
      </c>
    </row>
    <row r="111" spans="1:12">
      <c r="A111" t="s">
        <v>170</v>
      </c>
      <c r="B111" t="s">
        <v>38</v>
      </c>
      <c r="C111">
        <v>11.01</v>
      </c>
      <c r="D111">
        <v>9.32</v>
      </c>
      <c r="E111">
        <v>55.04</v>
      </c>
      <c r="F111">
        <v>1.48</v>
      </c>
      <c r="G111">
        <v>2.25</v>
      </c>
      <c r="H111">
        <v>1.25</v>
      </c>
      <c r="I111">
        <v>0.91</v>
      </c>
      <c r="J111">
        <v>10.24</v>
      </c>
      <c r="K111">
        <v>1.7</v>
      </c>
      <c r="L111">
        <v>5.23</v>
      </c>
    </row>
    <row r="112" spans="1:12">
      <c r="A112" t="s">
        <v>172</v>
      </c>
      <c r="B112" t="s">
        <v>38</v>
      </c>
      <c r="C112">
        <v>0.15</v>
      </c>
      <c r="D112">
        <v>0</v>
      </c>
      <c r="E112">
        <v>0</v>
      </c>
      <c r="F112">
        <v>0</v>
      </c>
      <c r="G112">
        <v>0</v>
      </c>
      <c r="H112">
        <v>0</v>
      </c>
      <c r="I112">
        <v>0</v>
      </c>
      <c r="J112">
        <v>0.3</v>
      </c>
      <c r="K112">
        <v>0</v>
      </c>
      <c r="L112">
        <v>0</v>
      </c>
    </row>
    <row r="113" spans="1:12">
      <c r="A113" t="s">
        <v>174</v>
      </c>
      <c r="B113" t="s">
        <v>38</v>
      </c>
      <c r="C113">
        <v>0.2</v>
      </c>
      <c r="D113">
        <v>0</v>
      </c>
      <c r="E113">
        <v>0.37</v>
      </c>
      <c r="F113">
        <v>0</v>
      </c>
      <c r="G113">
        <v>0</v>
      </c>
      <c r="H113">
        <v>0.24</v>
      </c>
      <c r="I113">
        <v>0</v>
      </c>
      <c r="J113">
        <v>0.39</v>
      </c>
      <c r="K113">
        <v>2.04</v>
      </c>
      <c r="L113">
        <v>1.08</v>
      </c>
    </row>
    <row r="114" spans="1:12">
      <c r="A114" t="s">
        <v>178</v>
      </c>
      <c r="B114" t="s">
        <v>38</v>
      </c>
      <c r="C114">
        <v>14.65</v>
      </c>
      <c r="D114">
        <v>1.01</v>
      </c>
      <c r="E114">
        <v>9.19</v>
      </c>
      <c r="F114">
        <v>0.18</v>
      </c>
      <c r="G114">
        <v>0.35</v>
      </c>
      <c r="H114">
        <v>1.37</v>
      </c>
      <c r="I114">
        <v>2.0699999999999998</v>
      </c>
      <c r="J114">
        <v>2.2599999999999998</v>
      </c>
      <c r="K114">
        <v>2.04</v>
      </c>
      <c r="L114">
        <v>1.1399999999999999</v>
      </c>
    </row>
    <row r="115" spans="1:12">
      <c r="A115" t="s">
        <v>184</v>
      </c>
      <c r="B115" t="s">
        <v>38</v>
      </c>
      <c r="C115">
        <v>0.49</v>
      </c>
      <c r="D115">
        <v>5.25</v>
      </c>
      <c r="E115">
        <v>4.29</v>
      </c>
      <c r="F115">
        <v>12.46</v>
      </c>
      <c r="G115">
        <v>5.39</v>
      </c>
      <c r="H115">
        <v>2.1800000000000002</v>
      </c>
      <c r="I115">
        <v>3.24</v>
      </c>
      <c r="J115">
        <v>0.33</v>
      </c>
      <c r="K115">
        <v>0.33</v>
      </c>
      <c r="L115">
        <v>1.78</v>
      </c>
    </row>
    <row r="116" spans="1:12">
      <c r="A116" t="s">
        <v>186</v>
      </c>
      <c r="B116" t="s">
        <v>38</v>
      </c>
      <c r="C116">
        <v>14.23</v>
      </c>
      <c r="D116">
        <v>14.72</v>
      </c>
      <c r="E116">
        <v>20.95</v>
      </c>
      <c r="F116">
        <v>44.31</v>
      </c>
      <c r="G116">
        <v>58.9</v>
      </c>
      <c r="H116">
        <v>31.03</v>
      </c>
      <c r="I116">
        <v>38.14</v>
      </c>
      <c r="J116">
        <v>16.100000000000001</v>
      </c>
      <c r="K116">
        <v>19.149999999999999</v>
      </c>
      <c r="L116">
        <v>11.27</v>
      </c>
    </row>
    <row r="117" spans="1:12">
      <c r="A117" t="s">
        <v>188</v>
      </c>
      <c r="B117" t="s">
        <v>38</v>
      </c>
      <c r="C117">
        <v>5.99</v>
      </c>
      <c r="D117">
        <v>43.43</v>
      </c>
      <c r="E117">
        <v>15.12</v>
      </c>
      <c r="F117">
        <v>157.61000000000001</v>
      </c>
      <c r="G117">
        <v>122.82</v>
      </c>
      <c r="H117">
        <v>8.7200000000000006</v>
      </c>
      <c r="I117">
        <v>2.7</v>
      </c>
      <c r="J117">
        <v>1.74</v>
      </c>
      <c r="K117">
        <v>14.68</v>
      </c>
      <c r="L117">
        <v>2.54</v>
      </c>
    </row>
    <row r="118" spans="1:12">
      <c r="A118" t="s">
        <v>194</v>
      </c>
      <c r="B118" t="s">
        <v>38</v>
      </c>
      <c r="C118">
        <v>0</v>
      </c>
      <c r="D118">
        <v>0</v>
      </c>
      <c r="E118">
        <v>0</v>
      </c>
      <c r="F118">
        <v>0</v>
      </c>
      <c r="G118">
        <v>0</v>
      </c>
      <c r="H118">
        <v>0</v>
      </c>
      <c r="I118">
        <v>0</v>
      </c>
      <c r="J118">
        <v>0.23</v>
      </c>
      <c r="K118">
        <v>0</v>
      </c>
      <c r="L118">
        <v>0</v>
      </c>
    </row>
    <row r="119" spans="1:12">
      <c r="A119" t="s">
        <v>196</v>
      </c>
      <c r="B119" t="s">
        <v>38</v>
      </c>
      <c r="C119">
        <v>11.4</v>
      </c>
      <c r="D119">
        <v>15.82</v>
      </c>
      <c r="E119">
        <v>6.56</v>
      </c>
      <c r="F119">
        <v>25.46</v>
      </c>
      <c r="G119">
        <v>22.65</v>
      </c>
      <c r="H119">
        <v>12.04</v>
      </c>
      <c r="I119">
        <v>6.49</v>
      </c>
      <c r="J119">
        <v>13.32</v>
      </c>
      <c r="K119">
        <v>22.52</v>
      </c>
      <c r="L119">
        <v>14.96</v>
      </c>
    </row>
    <row r="120" spans="1:12">
      <c r="A120" t="s">
        <v>198</v>
      </c>
      <c r="B120" t="s">
        <v>38</v>
      </c>
      <c r="C120">
        <v>0.2</v>
      </c>
      <c r="D120">
        <v>0.1</v>
      </c>
      <c r="E120">
        <v>1.87</v>
      </c>
      <c r="F120">
        <v>0.87</v>
      </c>
      <c r="G120">
        <v>0.14000000000000001</v>
      </c>
      <c r="H120">
        <v>0.73</v>
      </c>
      <c r="I120">
        <v>0.22</v>
      </c>
      <c r="J120">
        <v>0.4</v>
      </c>
      <c r="K120">
        <v>0.4</v>
      </c>
      <c r="L120">
        <v>0.73</v>
      </c>
    </row>
    <row r="121" spans="1:12">
      <c r="A121" t="s">
        <v>206</v>
      </c>
      <c r="B121" t="s">
        <v>38</v>
      </c>
      <c r="C121">
        <v>0</v>
      </c>
      <c r="D121">
        <v>0</v>
      </c>
      <c r="E121">
        <v>0</v>
      </c>
      <c r="F121">
        <v>0</v>
      </c>
      <c r="G121">
        <v>0</v>
      </c>
      <c r="H121">
        <v>0</v>
      </c>
      <c r="I121">
        <v>0</v>
      </c>
      <c r="J121">
        <v>0</v>
      </c>
      <c r="K121">
        <v>0</v>
      </c>
      <c r="L121">
        <v>0</v>
      </c>
    </row>
    <row r="122" spans="1:12">
      <c r="A122" t="s">
        <v>210</v>
      </c>
      <c r="B122" t="s">
        <v>38</v>
      </c>
      <c r="C122">
        <v>0</v>
      </c>
      <c r="D122">
        <v>0.13</v>
      </c>
      <c r="E122">
        <v>0.24</v>
      </c>
      <c r="F122">
        <v>0</v>
      </c>
      <c r="G122">
        <v>0</v>
      </c>
      <c r="H122">
        <v>0</v>
      </c>
      <c r="I122">
        <v>0</v>
      </c>
      <c r="J122">
        <v>0.26</v>
      </c>
      <c r="K122">
        <v>3.94</v>
      </c>
      <c r="L122">
        <v>0.23</v>
      </c>
    </row>
    <row r="123" spans="1:12">
      <c r="A123" t="s">
        <v>214</v>
      </c>
      <c r="B123" t="s">
        <v>38</v>
      </c>
      <c r="C123">
        <v>0.34</v>
      </c>
      <c r="D123">
        <v>0.34</v>
      </c>
      <c r="E123">
        <v>0.32</v>
      </c>
      <c r="F123">
        <v>0.48</v>
      </c>
      <c r="G123">
        <v>0.23</v>
      </c>
      <c r="H123">
        <v>0</v>
      </c>
      <c r="I123">
        <v>0.56000000000000005</v>
      </c>
      <c r="J123">
        <v>0</v>
      </c>
      <c r="K123">
        <v>0</v>
      </c>
      <c r="L123">
        <v>0.61</v>
      </c>
    </row>
    <row r="124" spans="1:12">
      <c r="A124" t="s">
        <v>216</v>
      </c>
      <c r="B124" t="s">
        <v>38</v>
      </c>
      <c r="C124">
        <v>0.1</v>
      </c>
      <c r="D124">
        <v>0.1</v>
      </c>
      <c r="E124">
        <v>1.27</v>
      </c>
      <c r="F124">
        <v>0.28000000000000003</v>
      </c>
      <c r="G124">
        <v>0</v>
      </c>
      <c r="H124">
        <v>2.36</v>
      </c>
      <c r="I124">
        <v>3.1</v>
      </c>
      <c r="J124">
        <v>0.39</v>
      </c>
      <c r="K124">
        <v>0.59</v>
      </c>
      <c r="L124">
        <v>0</v>
      </c>
    </row>
    <row r="125" spans="1:12">
      <c r="A125" t="s">
        <v>218</v>
      </c>
      <c r="B125" t="s">
        <v>38</v>
      </c>
      <c r="C125">
        <v>1.34</v>
      </c>
      <c r="D125">
        <v>0</v>
      </c>
      <c r="E125">
        <v>4.99</v>
      </c>
      <c r="F125">
        <v>0.95</v>
      </c>
      <c r="G125">
        <v>0.3</v>
      </c>
      <c r="H125">
        <v>13.17</v>
      </c>
      <c r="I125">
        <v>12.94</v>
      </c>
      <c r="J125">
        <v>0</v>
      </c>
      <c r="K125">
        <v>2.73</v>
      </c>
      <c r="L125">
        <v>0</v>
      </c>
    </row>
    <row r="126" spans="1:12">
      <c r="A126" t="s">
        <v>224</v>
      </c>
      <c r="B126" t="s">
        <v>38</v>
      </c>
      <c r="C126">
        <v>0</v>
      </c>
      <c r="D126">
        <v>0</v>
      </c>
      <c r="E126">
        <v>0</v>
      </c>
      <c r="F126">
        <v>0</v>
      </c>
      <c r="G126">
        <v>0</v>
      </c>
      <c r="H126">
        <v>0</v>
      </c>
      <c r="I126">
        <v>0</v>
      </c>
      <c r="J126">
        <v>0</v>
      </c>
      <c r="K126">
        <v>4.08</v>
      </c>
      <c r="L126">
        <v>0</v>
      </c>
    </row>
    <row r="127" spans="1:12">
      <c r="A127" t="s">
        <v>226</v>
      </c>
      <c r="B127" t="s">
        <v>38</v>
      </c>
      <c r="C127">
        <v>39.83</v>
      </c>
      <c r="D127">
        <v>42.23</v>
      </c>
      <c r="E127">
        <v>35.92</v>
      </c>
      <c r="F127">
        <v>68.959999999999994</v>
      </c>
      <c r="G127">
        <v>74.3</v>
      </c>
      <c r="H127">
        <v>64.67</v>
      </c>
      <c r="I127">
        <v>74.150000000000006</v>
      </c>
      <c r="J127">
        <v>53.08</v>
      </c>
      <c r="K127">
        <v>57.85</v>
      </c>
      <c r="L127">
        <v>52.18</v>
      </c>
    </row>
    <row r="128" spans="1:12">
      <c r="A128" t="s">
        <v>228</v>
      </c>
      <c r="B128" t="s">
        <v>38</v>
      </c>
      <c r="C128">
        <v>40.39</v>
      </c>
      <c r="D128">
        <v>19.71</v>
      </c>
      <c r="E128">
        <v>43.21</v>
      </c>
      <c r="F128">
        <v>13.83</v>
      </c>
      <c r="G128">
        <v>21.99</v>
      </c>
      <c r="H128">
        <v>2.17</v>
      </c>
      <c r="I128">
        <v>0.59</v>
      </c>
      <c r="J128">
        <v>31.23</v>
      </c>
      <c r="K128">
        <v>162.5</v>
      </c>
      <c r="L128">
        <v>37.54</v>
      </c>
    </row>
    <row r="129" spans="1:12">
      <c r="A129" t="s">
        <v>232</v>
      </c>
      <c r="B129" t="s">
        <v>38</v>
      </c>
      <c r="C129">
        <v>9.19</v>
      </c>
      <c r="D129">
        <v>10.35</v>
      </c>
      <c r="E129">
        <v>12.41</v>
      </c>
      <c r="F129">
        <v>5.01</v>
      </c>
      <c r="G129">
        <v>3.98</v>
      </c>
      <c r="H129">
        <v>9.2100000000000009</v>
      </c>
      <c r="I129">
        <v>3.64</v>
      </c>
      <c r="J129">
        <v>10.039999999999999</v>
      </c>
      <c r="K129">
        <v>41.87</v>
      </c>
      <c r="L129">
        <v>10.92</v>
      </c>
    </row>
    <row r="130" spans="1:12">
      <c r="A130" t="s">
        <v>236</v>
      </c>
      <c r="B130" t="s">
        <v>38</v>
      </c>
      <c r="C130">
        <v>0</v>
      </c>
      <c r="D130">
        <v>0</v>
      </c>
      <c r="E130">
        <v>0.22</v>
      </c>
      <c r="F130">
        <v>0</v>
      </c>
      <c r="G130">
        <v>0</v>
      </c>
      <c r="H130">
        <v>0</v>
      </c>
      <c r="I130">
        <v>0</v>
      </c>
      <c r="J130">
        <v>0</v>
      </c>
      <c r="K130">
        <v>0</v>
      </c>
      <c r="L130">
        <v>0.21</v>
      </c>
    </row>
    <row r="131" spans="1:12">
      <c r="A131" t="s">
        <v>238</v>
      </c>
      <c r="B131" t="s">
        <v>38</v>
      </c>
      <c r="C131">
        <v>0</v>
      </c>
      <c r="D131">
        <v>1.1000000000000001</v>
      </c>
      <c r="E131">
        <v>0</v>
      </c>
      <c r="F131">
        <v>2.1800000000000002</v>
      </c>
      <c r="G131">
        <v>1.19</v>
      </c>
      <c r="H131">
        <v>0</v>
      </c>
      <c r="I131">
        <v>0</v>
      </c>
      <c r="J131">
        <v>0</v>
      </c>
      <c r="K131">
        <v>0</v>
      </c>
      <c r="L131">
        <v>0</v>
      </c>
    </row>
    <row r="132" spans="1:12">
      <c r="A132" t="s">
        <v>244</v>
      </c>
      <c r="B132" t="s">
        <v>38</v>
      </c>
      <c r="C132">
        <v>14.06</v>
      </c>
      <c r="D132">
        <v>65.680000000000007</v>
      </c>
      <c r="E132">
        <v>59.64</v>
      </c>
      <c r="F132">
        <v>62.91</v>
      </c>
      <c r="G132">
        <v>62.11</v>
      </c>
      <c r="H132">
        <v>19.41</v>
      </c>
      <c r="I132">
        <v>30.25</v>
      </c>
      <c r="J132">
        <v>15.24</v>
      </c>
      <c r="K132">
        <v>109.11</v>
      </c>
      <c r="L132">
        <v>19.93</v>
      </c>
    </row>
    <row r="133" spans="1:12">
      <c r="A133" t="s">
        <v>246</v>
      </c>
      <c r="B133" t="s">
        <v>38</v>
      </c>
      <c r="C133">
        <v>0.73</v>
      </c>
      <c r="D133">
        <v>0.24</v>
      </c>
      <c r="E133">
        <v>0.91</v>
      </c>
      <c r="F133">
        <v>0</v>
      </c>
      <c r="G133">
        <v>0</v>
      </c>
      <c r="H133">
        <v>0.28999999999999998</v>
      </c>
      <c r="I133">
        <v>0.8</v>
      </c>
      <c r="J133">
        <v>0.48</v>
      </c>
      <c r="K133">
        <v>0</v>
      </c>
      <c r="L133">
        <v>0</v>
      </c>
    </row>
    <row r="134" spans="1:12">
      <c r="A134" t="s">
        <v>248</v>
      </c>
      <c r="B134" t="s">
        <v>38</v>
      </c>
      <c r="C134">
        <v>0</v>
      </c>
      <c r="D134">
        <v>0</v>
      </c>
      <c r="E134">
        <v>3.01</v>
      </c>
      <c r="F134">
        <v>0</v>
      </c>
      <c r="G134">
        <v>0</v>
      </c>
      <c r="H134">
        <v>0</v>
      </c>
      <c r="I134">
        <v>0.32</v>
      </c>
      <c r="J134">
        <v>0</v>
      </c>
      <c r="K134">
        <v>0</v>
      </c>
      <c r="L134">
        <v>0</v>
      </c>
    </row>
    <row r="135" spans="1:12">
      <c r="A135" t="s">
        <v>252</v>
      </c>
      <c r="B135" t="s">
        <v>38</v>
      </c>
      <c r="C135">
        <v>6.03</v>
      </c>
      <c r="D135">
        <v>38.9</v>
      </c>
      <c r="E135">
        <v>14.63</v>
      </c>
      <c r="F135">
        <v>7.43</v>
      </c>
      <c r="G135">
        <v>6.54</v>
      </c>
      <c r="H135">
        <v>6.07</v>
      </c>
      <c r="I135">
        <v>8.3699999999999992</v>
      </c>
      <c r="J135">
        <v>2.78</v>
      </c>
      <c r="K135">
        <v>16.39</v>
      </c>
      <c r="L135">
        <v>0.72</v>
      </c>
    </row>
    <row r="136" spans="1:12">
      <c r="A136" t="s">
        <v>254</v>
      </c>
      <c r="B136" t="s">
        <v>38</v>
      </c>
      <c r="C136">
        <v>0.16</v>
      </c>
      <c r="D136">
        <v>1.44</v>
      </c>
      <c r="E136">
        <v>0</v>
      </c>
      <c r="F136">
        <v>0.23</v>
      </c>
      <c r="G136">
        <v>0</v>
      </c>
      <c r="H136">
        <v>0</v>
      </c>
      <c r="I136">
        <v>0.35</v>
      </c>
      <c r="J136">
        <v>0.63</v>
      </c>
      <c r="K136">
        <v>0.65</v>
      </c>
      <c r="L136">
        <v>0</v>
      </c>
    </row>
    <row r="137" spans="1:12">
      <c r="A137" t="s">
        <v>258</v>
      </c>
      <c r="B137" t="s">
        <v>38</v>
      </c>
      <c r="C137">
        <v>0</v>
      </c>
      <c r="D137">
        <v>0</v>
      </c>
      <c r="E137">
        <v>0</v>
      </c>
      <c r="F137">
        <v>0</v>
      </c>
      <c r="G137">
        <v>0</v>
      </c>
      <c r="H137">
        <v>0</v>
      </c>
      <c r="I137">
        <v>0</v>
      </c>
      <c r="J137">
        <v>0</v>
      </c>
      <c r="K137">
        <v>0</v>
      </c>
      <c r="L137">
        <v>0</v>
      </c>
    </row>
    <row r="138" spans="1:12">
      <c r="A138" t="s">
        <v>260</v>
      </c>
      <c r="B138" t="s">
        <v>38</v>
      </c>
      <c r="C138">
        <v>6.61</v>
      </c>
      <c r="D138">
        <v>5.68</v>
      </c>
      <c r="E138">
        <v>10.09</v>
      </c>
      <c r="F138">
        <v>4.21</v>
      </c>
      <c r="G138">
        <v>2</v>
      </c>
      <c r="H138">
        <v>3.98</v>
      </c>
      <c r="I138">
        <v>7.58</v>
      </c>
      <c r="J138">
        <v>5.29</v>
      </c>
      <c r="K138">
        <v>19.84</v>
      </c>
      <c r="L138">
        <v>8.0500000000000007</v>
      </c>
    </row>
    <row r="139" spans="1:12">
      <c r="A139" t="s">
        <v>262</v>
      </c>
      <c r="B139" t="s">
        <v>38</v>
      </c>
      <c r="C139">
        <v>1.08</v>
      </c>
      <c r="D139">
        <v>0.65</v>
      </c>
      <c r="E139">
        <v>2.82</v>
      </c>
      <c r="F139">
        <v>0</v>
      </c>
      <c r="G139">
        <v>0</v>
      </c>
      <c r="H139">
        <v>0</v>
      </c>
      <c r="I139">
        <v>0</v>
      </c>
      <c r="J139">
        <v>3.41</v>
      </c>
      <c r="K139">
        <v>0</v>
      </c>
      <c r="L139">
        <v>1.55</v>
      </c>
    </row>
    <row r="140" spans="1:12">
      <c r="A140" t="s">
        <v>264</v>
      </c>
      <c r="B140" t="s">
        <v>38</v>
      </c>
      <c r="C140">
        <v>0</v>
      </c>
      <c r="D140">
        <v>0</v>
      </c>
      <c r="E140">
        <v>0</v>
      </c>
      <c r="F140">
        <v>0</v>
      </c>
      <c r="G140">
        <v>0</v>
      </c>
      <c r="H140">
        <v>0</v>
      </c>
      <c r="I140">
        <v>0</v>
      </c>
      <c r="J140">
        <v>0</v>
      </c>
      <c r="K140">
        <v>0</v>
      </c>
      <c r="L140">
        <v>0</v>
      </c>
    </row>
    <row r="141" spans="1:12">
      <c r="A141" t="s">
        <v>268</v>
      </c>
      <c r="B141" t="s">
        <v>38</v>
      </c>
      <c r="C141">
        <v>89.15</v>
      </c>
      <c r="D141">
        <v>179.22</v>
      </c>
      <c r="E141">
        <v>327.69</v>
      </c>
      <c r="F141">
        <v>164.73</v>
      </c>
      <c r="G141">
        <v>154.02000000000001</v>
      </c>
      <c r="H141">
        <v>410.67</v>
      </c>
      <c r="I141">
        <v>520.36</v>
      </c>
      <c r="J141">
        <v>323.67</v>
      </c>
      <c r="K141">
        <v>680.29</v>
      </c>
      <c r="L141">
        <v>293.91000000000003</v>
      </c>
    </row>
    <row r="142" spans="1:12">
      <c r="A142" t="s">
        <v>270</v>
      </c>
      <c r="B142" t="s">
        <v>38</v>
      </c>
      <c r="C142">
        <v>0</v>
      </c>
      <c r="D142">
        <v>0</v>
      </c>
      <c r="E142">
        <v>1.36</v>
      </c>
      <c r="F142">
        <v>0</v>
      </c>
      <c r="G142">
        <v>0</v>
      </c>
      <c r="H142">
        <v>0</v>
      </c>
      <c r="I142">
        <v>0</v>
      </c>
      <c r="J142">
        <v>0</v>
      </c>
      <c r="K142">
        <v>0</v>
      </c>
      <c r="L142">
        <v>0</v>
      </c>
    </row>
    <row r="143" spans="1:12">
      <c r="A143" t="s">
        <v>272</v>
      </c>
      <c r="B143" t="s">
        <v>273</v>
      </c>
      <c r="C143">
        <v>17.559999999999999</v>
      </c>
      <c r="D143">
        <v>1.18</v>
      </c>
      <c r="E143">
        <v>5.28</v>
      </c>
      <c r="F143">
        <v>0.51</v>
      </c>
      <c r="G143">
        <v>1.79</v>
      </c>
      <c r="H143">
        <v>7.12</v>
      </c>
      <c r="I143">
        <v>5.8</v>
      </c>
      <c r="J143">
        <v>4.7</v>
      </c>
      <c r="K143">
        <v>25.69</v>
      </c>
      <c r="L143">
        <v>7.25</v>
      </c>
    </row>
    <row r="144" spans="1:12">
      <c r="A144" t="s">
        <v>275</v>
      </c>
      <c r="B144" t="s">
        <v>273</v>
      </c>
      <c r="C144">
        <v>4.7300000000000004</v>
      </c>
      <c r="D144">
        <v>10.35</v>
      </c>
      <c r="E144">
        <v>11.41</v>
      </c>
      <c r="F144">
        <v>4.71</v>
      </c>
      <c r="G144">
        <v>4.67</v>
      </c>
      <c r="H144">
        <v>7.9</v>
      </c>
      <c r="I144">
        <v>4.3899999999999997</v>
      </c>
      <c r="J144">
        <v>10.29</v>
      </c>
      <c r="K144">
        <v>6.8</v>
      </c>
      <c r="L144">
        <v>9.6300000000000008</v>
      </c>
    </row>
    <row r="145" spans="1:12">
      <c r="A145" t="s">
        <v>277</v>
      </c>
      <c r="B145" t="s">
        <v>273</v>
      </c>
      <c r="C145">
        <v>2.5499999999999998</v>
      </c>
      <c r="D145">
        <v>4.5199999999999996</v>
      </c>
      <c r="E145">
        <v>2.81</v>
      </c>
      <c r="F145">
        <v>15.87</v>
      </c>
      <c r="G145">
        <v>11.99</v>
      </c>
      <c r="H145">
        <v>1.26</v>
      </c>
      <c r="I145">
        <v>0.89</v>
      </c>
      <c r="J145">
        <v>0.46</v>
      </c>
      <c r="K145">
        <v>70.94</v>
      </c>
      <c r="L145">
        <v>1.05</v>
      </c>
    </row>
    <row r="146" spans="1:12">
      <c r="A146" t="s">
        <v>279</v>
      </c>
      <c r="B146" t="s">
        <v>273</v>
      </c>
      <c r="C146">
        <v>6.97</v>
      </c>
      <c r="D146">
        <v>11.65</v>
      </c>
      <c r="E146">
        <v>0.47</v>
      </c>
      <c r="F146">
        <v>3.46</v>
      </c>
      <c r="G146">
        <v>1.57</v>
      </c>
      <c r="H146">
        <v>5.21</v>
      </c>
      <c r="I146">
        <v>1.66</v>
      </c>
      <c r="J146">
        <v>1.26</v>
      </c>
      <c r="K146">
        <v>29.96</v>
      </c>
      <c r="L146">
        <v>1.1499999999999999</v>
      </c>
    </row>
    <row r="147" spans="1:12">
      <c r="A147" t="s">
        <v>121</v>
      </c>
      <c r="B147" t="s">
        <v>122</v>
      </c>
      <c r="C147">
        <v>4.95</v>
      </c>
      <c r="D147">
        <v>6.5</v>
      </c>
      <c r="E147">
        <v>4.95</v>
      </c>
      <c r="F147">
        <v>3.54</v>
      </c>
      <c r="G147">
        <v>2.17</v>
      </c>
      <c r="H147">
        <v>2.35</v>
      </c>
      <c r="I147">
        <v>0.78</v>
      </c>
      <c r="J147">
        <v>6.3</v>
      </c>
      <c r="K147">
        <v>2.52</v>
      </c>
      <c r="L147">
        <v>9.89</v>
      </c>
    </row>
    <row r="148" spans="1:12">
      <c r="A148" t="s">
        <v>256</v>
      </c>
      <c r="B148" t="s">
        <v>122</v>
      </c>
      <c r="C148">
        <v>10.89</v>
      </c>
      <c r="D148">
        <v>2.99</v>
      </c>
      <c r="E148">
        <v>9.49</v>
      </c>
      <c r="F148">
        <v>3.07</v>
      </c>
      <c r="G148">
        <v>3.42</v>
      </c>
      <c r="H148">
        <v>4.05</v>
      </c>
      <c r="I148">
        <v>4.07</v>
      </c>
      <c r="J148">
        <v>3.08</v>
      </c>
      <c r="K148">
        <v>2.56</v>
      </c>
      <c r="L148">
        <v>2.7</v>
      </c>
    </row>
    <row r="150" spans="1:12">
      <c r="A150" t="s">
        <v>2245</v>
      </c>
      <c r="B150">
        <f>COUNTA(A13:A148)</f>
        <v>136</v>
      </c>
    </row>
  </sheetData>
  <sortState ref="A11:M146">
    <sortCondition ref="B11:B146"/>
    <sortCondition ref="A11:A146"/>
  </sortState>
  <mergeCells count="2">
    <mergeCell ref="A1:C1"/>
    <mergeCell ref="D1:E1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0"/>
  <sheetViews>
    <sheetView workbookViewId="0">
      <selection activeCell="D1" sqref="A1:E1"/>
    </sheetView>
  </sheetViews>
  <sheetFormatPr defaultRowHeight="16.5"/>
  <cols>
    <col min="1" max="1" width="17.25" bestFit="1" customWidth="1"/>
    <col min="2" max="2" width="7.25" bestFit="1" customWidth="1"/>
    <col min="3" max="3" width="18.5" bestFit="1" customWidth="1"/>
    <col min="4" max="4" width="13.5" customWidth="1"/>
  </cols>
  <sheetData>
    <row r="1" spans="1:5" ht="33" customHeight="1" thickBot="1">
      <c r="A1" s="65" t="s">
        <v>2263</v>
      </c>
      <c r="B1" s="65"/>
      <c r="C1" s="65"/>
      <c r="D1" s="67" t="s">
        <v>2265</v>
      </c>
      <c r="E1" s="69"/>
    </row>
    <row r="3" spans="1:5">
      <c r="A3" s="32" t="s">
        <v>2135</v>
      </c>
    </row>
    <row r="12" spans="1:5" s="1" customFormat="1">
      <c r="A12" s="1" t="s">
        <v>0</v>
      </c>
      <c r="B12" s="1" t="s">
        <v>1</v>
      </c>
      <c r="C12" s="1" t="s">
        <v>2</v>
      </c>
      <c r="D12" s="1" t="s">
        <v>3</v>
      </c>
    </row>
    <row r="13" spans="1:5">
      <c r="A13" t="s">
        <v>37</v>
      </c>
      <c r="B13" t="s">
        <v>38</v>
      </c>
      <c r="C13">
        <f t="shared" ref="C13:C44" si="0">LEN(D13)</f>
        <v>216</v>
      </c>
      <c r="D13" t="s">
        <v>39</v>
      </c>
    </row>
    <row r="14" spans="1:5">
      <c r="A14" t="s">
        <v>40</v>
      </c>
      <c r="B14" t="s">
        <v>38</v>
      </c>
      <c r="C14">
        <f t="shared" si="0"/>
        <v>336</v>
      </c>
      <c r="D14" t="s">
        <v>41</v>
      </c>
    </row>
    <row r="15" spans="1:5">
      <c r="A15" t="s">
        <v>42</v>
      </c>
      <c r="B15" t="s">
        <v>38</v>
      </c>
      <c r="C15">
        <f t="shared" si="0"/>
        <v>164</v>
      </c>
      <c r="D15" t="s">
        <v>43</v>
      </c>
    </row>
    <row r="16" spans="1:5">
      <c r="A16" t="s">
        <v>44</v>
      </c>
      <c r="B16" t="s">
        <v>38</v>
      </c>
      <c r="C16">
        <f t="shared" si="0"/>
        <v>211</v>
      </c>
      <c r="D16" t="s">
        <v>45</v>
      </c>
    </row>
    <row r="17" spans="1:4">
      <c r="A17" t="s">
        <v>272</v>
      </c>
      <c r="B17" t="s">
        <v>273</v>
      </c>
      <c r="C17">
        <f t="shared" si="0"/>
        <v>339</v>
      </c>
      <c r="D17" t="s">
        <v>274</v>
      </c>
    </row>
    <row r="18" spans="1:4">
      <c r="A18" t="s">
        <v>4</v>
      </c>
      <c r="B18" t="s">
        <v>5</v>
      </c>
      <c r="C18">
        <f t="shared" si="0"/>
        <v>363</v>
      </c>
      <c r="D18" t="s">
        <v>6</v>
      </c>
    </row>
    <row r="19" spans="1:4">
      <c r="A19" t="s">
        <v>46</v>
      </c>
      <c r="B19" t="s">
        <v>38</v>
      </c>
      <c r="C19">
        <f t="shared" si="0"/>
        <v>223</v>
      </c>
      <c r="D19" t="s">
        <v>47</v>
      </c>
    </row>
    <row r="20" spans="1:4">
      <c r="A20" t="s">
        <v>48</v>
      </c>
      <c r="B20" t="s">
        <v>49</v>
      </c>
      <c r="C20">
        <f t="shared" si="0"/>
        <v>250</v>
      </c>
      <c r="D20" t="s">
        <v>50</v>
      </c>
    </row>
    <row r="21" spans="1:4">
      <c r="A21" t="s">
        <v>7</v>
      </c>
      <c r="B21" t="s">
        <v>5</v>
      </c>
      <c r="C21">
        <f t="shared" si="0"/>
        <v>466</v>
      </c>
      <c r="D21" t="s">
        <v>8</v>
      </c>
    </row>
    <row r="22" spans="1:4">
      <c r="A22" t="s">
        <v>51</v>
      </c>
      <c r="B22" t="s">
        <v>49</v>
      </c>
      <c r="C22">
        <f t="shared" si="0"/>
        <v>203</v>
      </c>
      <c r="D22" t="s">
        <v>52</v>
      </c>
    </row>
    <row r="23" spans="1:4">
      <c r="A23" t="s">
        <v>275</v>
      </c>
      <c r="B23" t="s">
        <v>273</v>
      </c>
      <c r="C23">
        <f t="shared" si="0"/>
        <v>745</v>
      </c>
      <c r="D23" t="s">
        <v>276</v>
      </c>
    </row>
    <row r="24" spans="1:4">
      <c r="A24" t="s">
        <v>53</v>
      </c>
      <c r="B24" t="s">
        <v>38</v>
      </c>
      <c r="C24">
        <f t="shared" si="0"/>
        <v>246</v>
      </c>
      <c r="D24" t="s">
        <v>54</v>
      </c>
    </row>
    <row r="25" spans="1:4">
      <c r="A25" t="s">
        <v>9</v>
      </c>
      <c r="B25" t="s">
        <v>5</v>
      </c>
      <c r="C25">
        <f t="shared" si="0"/>
        <v>650</v>
      </c>
      <c r="D25" t="s">
        <v>10</v>
      </c>
    </row>
    <row r="26" spans="1:4">
      <c r="A26" t="s">
        <v>55</v>
      </c>
      <c r="B26" t="s">
        <v>49</v>
      </c>
      <c r="C26">
        <f t="shared" si="0"/>
        <v>400</v>
      </c>
      <c r="D26" t="s">
        <v>56</v>
      </c>
    </row>
    <row r="27" spans="1:4">
      <c r="A27" t="s">
        <v>57</v>
      </c>
      <c r="B27" t="s">
        <v>38</v>
      </c>
      <c r="C27">
        <f t="shared" si="0"/>
        <v>228</v>
      </c>
      <c r="D27" t="s">
        <v>58</v>
      </c>
    </row>
    <row r="28" spans="1:4">
      <c r="A28" t="s">
        <v>59</v>
      </c>
      <c r="B28" t="s">
        <v>38</v>
      </c>
      <c r="C28">
        <f t="shared" si="0"/>
        <v>126</v>
      </c>
      <c r="D28" t="s">
        <v>60</v>
      </c>
    </row>
    <row r="29" spans="1:4">
      <c r="A29" t="s">
        <v>11</v>
      </c>
      <c r="B29" t="s">
        <v>5</v>
      </c>
      <c r="C29">
        <f t="shared" si="0"/>
        <v>483</v>
      </c>
      <c r="D29" t="s">
        <v>12</v>
      </c>
    </row>
    <row r="30" spans="1:4">
      <c r="A30" t="s">
        <v>61</v>
      </c>
      <c r="B30" t="s">
        <v>49</v>
      </c>
      <c r="C30">
        <f t="shared" si="0"/>
        <v>159</v>
      </c>
      <c r="D30" t="s">
        <v>62</v>
      </c>
    </row>
    <row r="31" spans="1:4">
      <c r="A31" t="s">
        <v>63</v>
      </c>
      <c r="B31" t="s">
        <v>38</v>
      </c>
      <c r="C31">
        <f t="shared" si="0"/>
        <v>285</v>
      </c>
      <c r="D31" t="s">
        <v>64</v>
      </c>
    </row>
    <row r="32" spans="1:4">
      <c r="A32" t="s">
        <v>65</v>
      </c>
      <c r="B32" t="s">
        <v>38</v>
      </c>
      <c r="C32">
        <f t="shared" si="0"/>
        <v>358</v>
      </c>
      <c r="D32" t="s">
        <v>66</v>
      </c>
    </row>
    <row r="33" spans="1:4">
      <c r="A33" t="s">
        <v>13</v>
      </c>
      <c r="B33" t="s">
        <v>5</v>
      </c>
      <c r="C33">
        <f t="shared" si="0"/>
        <v>696</v>
      </c>
      <c r="D33" t="s">
        <v>14</v>
      </c>
    </row>
    <row r="34" spans="1:4">
      <c r="A34" t="s">
        <v>67</v>
      </c>
      <c r="B34" t="s">
        <v>49</v>
      </c>
      <c r="C34">
        <f t="shared" si="0"/>
        <v>142</v>
      </c>
      <c r="D34" t="s">
        <v>68</v>
      </c>
    </row>
    <row r="35" spans="1:4">
      <c r="A35" t="s">
        <v>69</v>
      </c>
      <c r="B35" t="s">
        <v>49</v>
      </c>
      <c r="C35">
        <f t="shared" si="0"/>
        <v>212</v>
      </c>
      <c r="D35" t="s">
        <v>70</v>
      </c>
    </row>
    <row r="36" spans="1:4">
      <c r="A36" t="s">
        <v>71</v>
      </c>
      <c r="B36" t="s">
        <v>49</v>
      </c>
      <c r="C36">
        <f t="shared" si="0"/>
        <v>231</v>
      </c>
      <c r="D36" t="s">
        <v>72</v>
      </c>
    </row>
    <row r="37" spans="1:4">
      <c r="A37" t="s">
        <v>73</v>
      </c>
      <c r="B37" t="s">
        <v>38</v>
      </c>
      <c r="C37">
        <f t="shared" si="0"/>
        <v>175</v>
      </c>
      <c r="D37" t="s">
        <v>74</v>
      </c>
    </row>
    <row r="38" spans="1:4">
      <c r="A38" t="s">
        <v>75</v>
      </c>
      <c r="B38" t="s">
        <v>38</v>
      </c>
      <c r="C38">
        <f t="shared" si="0"/>
        <v>164</v>
      </c>
      <c r="D38" t="s">
        <v>76</v>
      </c>
    </row>
    <row r="39" spans="1:4">
      <c r="A39" t="s">
        <v>77</v>
      </c>
      <c r="B39" t="s">
        <v>49</v>
      </c>
      <c r="C39">
        <f t="shared" si="0"/>
        <v>148</v>
      </c>
      <c r="D39" t="s">
        <v>78</v>
      </c>
    </row>
    <row r="40" spans="1:4">
      <c r="A40" t="s">
        <v>79</v>
      </c>
      <c r="B40" t="s">
        <v>38</v>
      </c>
      <c r="C40">
        <f t="shared" si="0"/>
        <v>279</v>
      </c>
      <c r="D40" t="s">
        <v>80</v>
      </c>
    </row>
    <row r="41" spans="1:4">
      <c r="A41" t="s">
        <v>81</v>
      </c>
      <c r="B41" t="s">
        <v>38</v>
      </c>
      <c r="C41">
        <f t="shared" si="0"/>
        <v>344</v>
      </c>
      <c r="D41" t="s">
        <v>82</v>
      </c>
    </row>
    <row r="42" spans="1:4">
      <c r="A42" t="s">
        <v>83</v>
      </c>
      <c r="B42" t="s">
        <v>49</v>
      </c>
      <c r="C42">
        <f t="shared" si="0"/>
        <v>214</v>
      </c>
      <c r="D42" t="s">
        <v>84</v>
      </c>
    </row>
    <row r="43" spans="1:4">
      <c r="A43" t="s">
        <v>85</v>
      </c>
      <c r="B43" t="s">
        <v>49</v>
      </c>
      <c r="C43">
        <f t="shared" si="0"/>
        <v>170</v>
      </c>
      <c r="D43" t="s">
        <v>86</v>
      </c>
    </row>
    <row r="44" spans="1:4">
      <c r="A44" t="s">
        <v>87</v>
      </c>
      <c r="B44" t="s">
        <v>38</v>
      </c>
      <c r="C44">
        <f t="shared" si="0"/>
        <v>214</v>
      </c>
      <c r="D44" t="s">
        <v>88</v>
      </c>
    </row>
    <row r="45" spans="1:4">
      <c r="A45" t="s">
        <v>89</v>
      </c>
      <c r="B45" t="s">
        <v>5</v>
      </c>
      <c r="C45">
        <f t="shared" ref="C45:C76" si="1">LEN(D45)</f>
        <v>283</v>
      </c>
      <c r="D45" t="s">
        <v>90</v>
      </c>
    </row>
    <row r="46" spans="1:4">
      <c r="A46" t="s">
        <v>91</v>
      </c>
      <c r="B46" t="s">
        <v>38</v>
      </c>
      <c r="C46">
        <f t="shared" si="1"/>
        <v>144</v>
      </c>
      <c r="D46" t="s">
        <v>92</v>
      </c>
    </row>
    <row r="47" spans="1:4">
      <c r="A47" t="s">
        <v>93</v>
      </c>
      <c r="B47" t="s">
        <v>38</v>
      </c>
      <c r="C47">
        <f t="shared" si="1"/>
        <v>157</v>
      </c>
      <c r="D47" t="s">
        <v>94</v>
      </c>
    </row>
    <row r="48" spans="1:4">
      <c r="A48" t="s">
        <v>95</v>
      </c>
      <c r="B48" t="s">
        <v>49</v>
      </c>
      <c r="C48">
        <f t="shared" si="1"/>
        <v>230</v>
      </c>
      <c r="D48" t="s">
        <v>96</v>
      </c>
    </row>
    <row r="49" spans="1:4">
      <c r="A49" t="s">
        <v>97</v>
      </c>
      <c r="B49" t="s">
        <v>38</v>
      </c>
      <c r="C49">
        <f t="shared" si="1"/>
        <v>283</v>
      </c>
      <c r="D49" t="s">
        <v>98</v>
      </c>
    </row>
    <row r="50" spans="1:4">
      <c r="A50" t="s">
        <v>99</v>
      </c>
      <c r="B50" t="s">
        <v>38</v>
      </c>
      <c r="C50">
        <f t="shared" si="1"/>
        <v>243</v>
      </c>
      <c r="D50" t="s">
        <v>100</v>
      </c>
    </row>
    <row r="51" spans="1:4">
      <c r="A51" t="s">
        <v>101</v>
      </c>
      <c r="B51" t="s">
        <v>38</v>
      </c>
      <c r="C51">
        <f t="shared" si="1"/>
        <v>213</v>
      </c>
      <c r="D51" t="s">
        <v>102</v>
      </c>
    </row>
    <row r="52" spans="1:4">
      <c r="A52" t="s">
        <v>103</v>
      </c>
      <c r="B52" t="s">
        <v>38</v>
      </c>
      <c r="C52">
        <f t="shared" si="1"/>
        <v>228</v>
      </c>
      <c r="D52" t="s">
        <v>104</v>
      </c>
    </row>
    <row r="53" spans="1:4">
      <c r="A53" t="s">
        <v>105</v>
      </c>
      <c r="B53" t="s">
        <v>38</v>
      </c>
      <c r="C53">
        <f t="shared" si="1"/>
        <v>158</v>
      </c>
      <c r="D53" t="s">
        <v>106</v>
      </c>
    </row>
    <row r="54" spans="1:4">
      <c r="A54" t="s">
        <v>107</v>
      </c>
      <c r="B54" t="s">
        <v>38</v>
      </c>
      <c r="C54">
        <f t="shared" si="1"/>
        <v>133</v>
      </c>
      <c r="D54" t="s">
        <v>108</v>
      </c>
    </row>
    <row r="55" spans="1:4">
      <c r="A55" t="s">
        <v>109</v>
      </c>
      <c r="B55" t="s">
        <v>38</v>
      </c>
      <c r="C55">
        <f t="shared" si="1"/>
        <v>326</v>
      </c>
      <c r="D55" t="s">
        <v>110</v>
      </c>
    </row>
    <row r="56" spans="1:4">
      <c r="A56" t="s">
        <v>111</v>
      </c>
      <c r="B56" t="s">
        <v>38</v>
      </c>
      <c r="C56">
        <f t="shared" si="1"/>
        <v>225</v>
      </c>
      <c r="D56" t="s">
        <v>112</v>
      </c>
    </row>
    <row r="57" spans="1:4">
      <c r="A57" t="s">
        <v>113</v>
      </c>
      <c r="B57" t="s">
        <v>49</v>
      </c>
      <c r="C57">
        <f t="shared" si="1"/>
        <v>213</v>
      </c>
      <c r="D57" t="s">
        <v>114</v>
      </c>
    </row>
    <row r="58" spans="1:4">
      <c r="A58" t="s">
        <v>115</v>
      </c>
      <c r="B58" t="s">
        <v>38</v>
      </c>
      <c r="C58">
        <f t="shared" si="1"/>
        <v>274</v>
      </c>
      <c r="D58" t="s">
        <v>116</v>
      </c>
    </row>
    <row r="59" spans="1:4">
      <c r="A59" t="s">
        <v>117</v>
      </c>
      <c r="B59" t="s">
        <v>38</v>
      </c>
      <c r="C59">
        <f t="shared" si="1"/>
        <v>326</v>
      </c>
      <c r="D59" t="s">
        <v>118</v>
      </c>
    </row>
    <row r="60" spans="1:4">
      <c r="A60" t="s">
        <v>119</v>
      </c>
      <c r="B60" t="s">
        <v>38</v>
      </c>
      <c r="C60">
        <f t="shared" si="1"/>
        <v>224</v>
      </c>
      <c r="D60" t="s">
        <v>120</v>
      </c>
    </row>
    <row r="61" spans="1:4">
      <c r="A61" t="s">
        <v>121</v>
      </c>
      <c r="B61" t="s">
        <v>122</v>
      </c>
      <c r="C61">
        <f t="shared" si="1"/>
        <v>234</v>
      </c>
      <c r="D61" t="s">
        <v>123</v>
      </c>
    </row>
    <row r="62" spans="1:4">
      <c r="A62" t="s">
        <v>124</v>
      </c>
      <c r="B62" t="s">
        <v>38</v>
      </c>
      <c r="C62">
        <f t="shared" si="1"/>
        <v>370</v>
      </c>
      <c r="D62" t="s">
        <v>125</v>
      </c>
    </row>
    <row r="63" spans="1:4">
      <c r="A63" t="s">
        <v>15</v>
      </c>
      <c r="B63" t="s">
        <v>5</v>
      </c>
      <c r="C63">
        <f t="shared" si="1"/>
        <v>490</v>
      </c>
      <c r="D63" t="s">
        <v>16</v>
      </c>
    </row>
    <row r="64" spans="1:4">
      <c r="A64" t="s">
        <v>17</v>
      </c>
      <c r="B64" t="s">
        <v>5</v>
      </c>
      <c r="C64">
        <f t="shared" si="1"/>
        <v>527</v>
      </c>
      <c r="D64" t="s">
        <v>18</v>
      </c>
    </row>
    <row r="65" spans="1:4">
      <c r="A65" t="s">
        <v>126</v>
      </c>
      <c r="B65" t="s">
        <v>49</v>
      </c>
      <c r="C65">
        <f t="shared" si="1"/>
        <v>183</v>
      </c>
      <c r="D65" t="s">
        <v>127</v>
      </c>
    </row>
    <row r="66" spans="1:4">
      <c r="A66" t="s">
        <v>128</v>
      </c>
      <c r="B66" t="s">
        <v>49</v>
      </c>
      <c r="C66">
        <f t="shared" si="1"/>
        <v>204</v>
      </c>
      <c r="D66" t="s">
        <v>129</v>
      </c>
    </row>
    <row r="67" spans="1:4">
      <c r="A67" t="s">
        <v>130</v>
      </c>
      <c r="B67" t="s">
        <v>49</v>
      </c>
      <c r="C67">
        <f t="shared" si="1"/>
        <v>333</v>
      </c>
      <c r="D67" t="s">
        <v>131</v>
      </c>
    </row>
    <row r="68" spans="1:4">
      <c r="A68" t="s">
        <v>132</v>
      </c>
      <c r="B68" t="s">
        <v>5</v>
      </c>
      <c r="C68">
        <f t="shared" si="1"/>
        <v>432</v>
      </c>
      <c r="D68" t="s">
        <v>133</v>
      </c>
    </row>
    <row r="69" spans="1:4">
      <c r="A69" t="s">
        <v>134</v>
      </c>
      <c r="B69" t="s">
        <v>5</v>
      </c>
      <c r="C69">
        <f t="shared" si="1"/>
        <v>337</v>
      </c>
      <c r="D69" t="s">
        <v>135</v>
      </c>
    </row>
    <row r="70" spans="1:4">
      <c r="A70" t="s">
        <v>136</v>
      </c>
      <c r="B70" t="s">
        <v>49</v>
      </c>
      <c r="C70">
        <f t="shared" si="1"/>
        <v>184</v>
      </c>
      <c r="D70" t="s">
        <v>137</v>
      </c>
    </row>
    <row r="71" spans="1:4">
      <c r="A71" t="s">
        <v>138</v>
      </c>
      <c r="B71" t="s">
        <v>38</v>
      </c>
      <c r="C71">
        <f t="shared" si="1"/>
        <v>194</v>
      </c>
      <c r="D71" t="s">
        <v>139</v>
      </c>
    </row>
    <row r="72" spans="1:4">
      <c r="A72" t="s">
        <v>140</v>
      </c>
      <c r="B72" t="s">
        <v>49</v>
      </c>
      <c r="C72">
        <f t="shared" si="1"/>
        <v>227</v>
      </c>
      <c r="D72" t="s">
        <v>141</v>
      </c>
    </row>
    <row r="73" spans="1:4">
      <c r="A73" t="s">
        <v>142</v>
      </c>
      <c r="B73" t="s">
        <v>38</v>
      </c>
      <c r="C73">
        <f t="shared" si="1"/>
        <v>272</v>
      </c>
      <c r="D73" t="s">
        <v>143</v>
      </c>
    </row>
    <row r="74" spans="1:4">
      <c r="A74" t="s">
        <v>144</v>
      </c>
      <c r="B74" t="s">
        <v>38</v>
      </c>
      <c r="C74">
        <f t="shared" si="1"/>
        <v>190</v>
      </c>
      <c r="D74" t="s">
        <v>145</v>
      </c>
    </row>
    <row r="75" spans="1:4">
      <c r="A75" t="s">
        <v>146</v>
      </c>
      <c r="B75" t="s">
        <v>38</v>
      </c>
      <c r="C75">
        <f t="shared" si="1"/>
        <v>180</v>
      </c>
      <c r="D75" t="s">
        <v>147</v>
      </c>
    </row>
    <row r="76" spans="1:4">
      <c r="A76" t="s">
        <v>148</v>
      </c>
      <c r="B76" t="s">
        <v>38</v>
      </c>
      <c r="C76">
        <f t="shared" si="1"/>
        <v>227</v>
      </c>
      <c r="D76" t="s">
        <v>149</v>
      </c>
    </row>
    <row r="77" spans="1:4">
      <c r="A77" t="s">
        <v>150</v>
      </c>
      <c r="B77" t="s">
        <v>38</v>
      </c>
      <c r="C77">
        <f t="shared" ref="C77:C108" si="2">LEN(D77)</f>
        <v>179</v>
      </c>
      <c r="D77" t="s">
        <v>151</v>
      </c>
    </row>
    <row r="78" spans="1:4">
      <c r="A78" t="s">
        <v>152</v>
      </c>
      <c r="B78" t="s">
        <v>38</v>
      </c>
      <c r="C78">
        <f t="shared" si="2"/>
        <v>194</v>
      </c>
      <c r="D78" t="s">
        <v>153</v>
      </c>
    </row>
    <row r="79" spans="1:4">
      <c r="A79" t="s">
        <v>154</v>
      </c>
      <c r="B79" t="s">
        <v>38</v>
      </c>
      <c r="C79">
        <f t="shared" si="2"/>
        <v>319</v>
      </c>
      <c r="D79" t="s">
        <v>155</v>
      </c>
    </row>
    <row r="80" spans="1:4">
      <c r="A80" t="s">
        <v>156</v>
      </c>
      <c r="B80" t="s">
        <v>38</v>
      </c>
      <c r="C80">
        <f t="shared" si="2"/>
        <v>225</v>
      </c>
      <c r="D80" t="s">
        <v>157</v>
      </c>
    </row>
    <row r="81" spans="1:4">
      <c r="A81" t="s">
        <v>158</v>
      </c>
      <c r="B81" t="s">
        <v>38</v>
      </c>
      <c r="C81">
        <f t="shared" si="2"/>
        <v>211</v>
      </c>
      <c r="D81" t="s">
        <v>159</v>
      </c>
    </row>
    <row r="82" spans="1:4">
      <c r="A82" t="s">
        <v>19</v>
      </c>
      <c r="B82" t="s">
        <v>5</v>
      </c>
      <c r="C82">
        <f t="shared" si="2"/>
        <v>615</v>
      </c>
      <c r="D82" t="s">
        <v>20</v>
      </c>
    </row>
    <row r="83" spans="1:4">
      <c r="A83" t="s">
        <v>21</v>
      </c>
      <c r="B83" t="s">
        <v>5</v>
      </c>
      <c r="C83">
        <f t="shared" si="2"/>
        <v>456</v>
      </c>
      <c r="D83" t="s">
        <v>22</v>
      </c>
    </row>
    <row r="84" spans="1:4">
      <c r="A84" t="s">
        <v>160</v>
      </c>
      <c r="B84" t="s">
        <v>49</v>
      </c>
      <c r="C84">
        <f t="shared" si="2"/>
        <v>372</v>
      </c>
      <c r="D84" t="s">
        <v>161</v>
      </c>
    </row>
    <row r="85" spans="1:4">
      <c r="A85" t="s">
        <v>162</v>
      </c>
      <c r="B85" t="s">
        <v>49</v>
      </c>
      <c r="C85">
        <f t="shared" si="2"/>
        <v>232</v>
      </c>
      <c r="D85" t="s">
        <v>163</v>
      </c>
    </row>
    <row r="86" spans="1:4">
      <c r="A86" t="s">
        <v>164</v>
      </c>
      <c r="B86" t="s">
        <v>38</v>
      </c>
      <c r="C86">
        <f t="shared" si="2"/>
        <v>193</v>
      </c>
      <c r="D86" t="s">
        <v>165</v>
      </c>
    </row>
    <row r="87" spans="1:4">
      <c r="A87" t="s">
        <v>166</v>
      </c>
      <c r="B87" t="s">
        <v>49</v>
      </c>
      <c r="C87">
        <f t="shared" si="2"/>
        <v>149</v>
      </c>
      <c r="D87" t="s">
        <v>167</v>
      </c>
    </row>
    <row r="88" spans="1:4">
      <c r="A88" t="s">
        <v>23</v>
      </c>
      <c r="B88" t="s">
        <v>5</v>
      </c>
      <c r="C88">
        <f t="shared" si="2"/>
        <v>573</v>
      </c>
      <c r="D88" t="s">
        <v>24</v>
      </c>
    </row>
    <row r="89" spans="1:4">
      <c r="A89" t="s">
        <v>168</v>
      </c>
      <c r="B89" t="s">
        <v>49</v>
      </c>
      <c r="C89">
        <f t="shared" si="2"/>
        <v>186</v>
      </c>
      <c r="D89" t="s">
        <v>169</v>
      </c>
    </row>
    <row r="90" spans="1:4">
      <c r="A90" t="s">
        <v>170</v>
      </c>
      <c r="B90" t="s">
        <v>38</v>
      </c>
      <c r="C90">
        <f t="shared" si="2"/>
        <v>203</v>
      </c>
      <c r="D90" t="s">
        <v>171</v>
      </c>
    </row>
    <row r="91" spans="1:4">
      <c r="A91" t="s">
        <v>172</v>
      </c>
      <c r="B91" t="s">
        <v>38</v>
      </c>
      <c r="C91">
        <f t="shared" si="2"/>
        <v>268</v>
      </c>
      <c r="D91" t="s">
        <v>173</v>
      </c>
    </row>
    <row r="92" spans="1:4">
      <c r="A92" t="s">
        <v>174</v>
      </c>
      <c r="B92" t="s">
        <v>38</v>
      </c>
      <c r="C92">
        <f t="shared" si="2"/>
        <v>210</v>
      </c>
      <c r="D92" t="s">
        <v>175</v>
      </c>
    </row>
    <row r="93" spans="1:4">
      <c r="A93" t="s">
        <v>176</v>
      </c>
      <c r="B93" t="s">
        <v>49</v>
      </c>
      <c r="C93">
        <f t="shared" si="2"/>
        <v>304</v>
      </c>
      <c r="D93" t="s">
        <v>177</v>
      </c>
    </row>
    <row r="94" spans="1:4">
      <c r="A94" t="s">
        <v>178</v>
      </c>
      <c r="B94" t="s">
        <v>38</v>
      </c>
      <c r="C94">
        <f t="shared" si="2"/>
        <v>318</v>
      </c>
      <c r="D94" t="s">
        <v>179</v>
      </c>
    </row>
    <row r="95" spans="1:4">
      <c r="A95" t="s">
        <v>180</v>
      </c>
      <c r="B95" t="s">
        <v>49</v>
      </c>
      <c r="C95">
        <f t="shared" si="2"/>
        <v>252</v>
      </c>
      <c r="D95" t="s">
        <v>181</v>
      </c>
    </row>
    <row r="96" spans="1:4">
      <c r="A96" t="s">
        <v>182</v>
      </c>
      <c r="B96" t="s">
        <v>49</v>
      </c>
      <c r="C96">
        <f t="shared" si="2"/>
        <v>225</v>
      </c>
      <c r="D96" t="s">
        <v>183</v>
      </c>
    </row>
    <row r="97" spans="1:4">
      <c r="A97" t="s">
        <v>184</v>
      </c>
      <c r="B97" t="s">
        <v>38</v>
      </c>
      <c r="C97">
        <f t="shared" si="2"/>
        <v>250</v>
      </c>
      <c r="D97" t="s">
        <v>185</v>
      </c>
    </row>
    <row r="98" spans="1:4">
      <c r="A98" t="s">
        <v>186</v>
      </c>
      <c r="B98" t="s">
        <v>38</v>
      </c>
      <c r="C98">
        <f t="shared" si="2"/>
        <v>160</v>
      </c>
      <c r="D98" t="s">
        <v>187</v>
      </c>
    </row>
    <row r="99" spans="1:4">
      <c r="A99" t="s">
        <v>188</v>
      </c>
      <c r="B99" t="s">
        <v>38</v>
      </c>
      <c r="C99">
        <f t="shared" si="2"/>
        <v>235</v>
      </c>
      <c r="D99" t="s">
        <v>189</v>
      </c>
    </row>
    <row r="100" spans="1:4">
      <c r="A100" t="s">
        <v>190</v>
      </c>
      <c r="B100" t="s">
        <v>49</v>
      </c>
      <c r="C100">
        <f t="shared" si="2"/>
        <v>200</v>
      </c>
      <c r="D100" t="s">
        <v>191</v>
      </c>
    </row>
    <row r="101" spans="1:4">
      <c r="A101" t="s">
        <v>192</v>
      </c>
      <c r="B101" t="s">
        <v>5</v>
      </c>
      <c r="C101">
        <f t="shared" si="2"/>
        <v>441</v>
      </c>
      <c r="D101" t="s">
        <v>193</v>
      </c>
    </row>
    <row r="102" spans="1:4">
      <c r="A102" t="s">
        <v>194</v>
      </c>
      <c r="B102" t="s">
        <v>38</v>
      </c>
      <c r="C102">
        <f t="shared" si="2"/>
        <v>341</v>
      </c>
      <c r="D102" t="s">
        <v>195</v>
      </c>
    </row>
    <row r="103" spans="1:4">
      <c r="A103" t="s">
        <v>277</v>
      </c>
      <c r="B103" t="s">
        <v>273</v>
      </c>
      <c r="C103">
        <f t="shared" si="2"/>
        <v>344</v>
      </c>
      <c r="D103" t="s">
        <v>278</v>
      </c>
    </row>
    <row r="104" spans="1:4">
      <c r="A104" t="s">
        <v>196</v>
      </c>
      <c r="B104" t="s">
        <v>38</v>
      </c>
      <c r="C104">
        <f t="shared" si="2"/>
        <v>309</v>
      </c>
      <c r="D104" t="s">
        <v>197</v>
      </c>
    </row>
    <row r="105" spans="1:4">
      <c r="A105" t="s">
        <v>25</v>
      </c>
      <c r="B105" t="s">
        <v>5</v>
      </c>
      <c r="C105">
        <f t="shared" si="2"/>
        <v>439</v>
      </c>
      <c r="D105" t="s">
        <v>26</v>
      </c>
    </row>
    <row r="106" spans="1:4">
      <c r="A106" t="s">
        <v>198</v>
      </c>
      <c r="B106" t="s">
        <v>38</v>
      </c>
      <c r="C106">
        <f t="shared" si="2"/>
        <v>395</v>
      </c>
      <c r="D106" t="s">
        <v>199</v>
      </c>
    </row>
    <row r="107" spans="1:4">
      <c r="A107" t="s">
        <v>200</v>
      </c>
      <c r="B107" t="s">
        <v>49</v>
      </c>
      <c r="C107">
        <f t="shared" si="2"/>
        <v>163</v>
      </c>
      <c r="D107" t="s">
        <v>201</v>
      </c>
    </row>
    <row r="108" spans="1:4">
      <c r="A108" t="s">
        <v>202</v>
      </c>
      <c r="B108" t="s">
        <v>49</v>
      </c>
      <c r="C108">
        <f t="shared" si="2"/>
        <v>163</v>
      </c>
      <c r="D108" t="s">
        <v>203</v>
      </c>
    </row>
    <row r="109" spans="1:4">
      <c r="A109" t="s">
        <v>204</v>
      </c>
      <c r="B109" t="s">
        <v>49</v>
      </c>
      <c r="C109">
        <f t="shared" ref="C109:C140" si="3">LEN(D109)</f>
        <v>192</v>
      </c>
      <c r="D109" t="s">
        <v>205</v>
      </c>
    </row>
    <row r="110" spans="1:4">
      <c r="A110" t="s">
        <v>206</v>
      </c>
      <c r="B110" t="s">
        <v>38</v>
      </c>
      <c r="C110">
        <f t="shared" si="3"/>
        <v>305</v>
      </c>
      <c r="D110" t="s">
        <v>207</v>
      </c>
    </row>
    <row r="111" spans="1:4">
      <c r="A111" t="s">
        <v>208</v>
      </c>
      <c r="B111" t="s">
        <v>49</v>
      </c>
      <c r="C111">
        <f t="shared" si="3"/>
        <v>410</v>
      </c>
      <c r="D111" t="s">
        <v>209</v>
      </c>
    </row>
    <row r="112" spans="1:4">
      <c r="A112" t="s">
        <v>210</v>
      </c>
      <c r="B112" t="s">
        <v>38</v>
      </c>
      <c r="C112">
        <f t="shared" si="3"/>
        <v>310</v>
      </c>
      <c r="D112" t="s">
        <v>211</v>
      </c>
    </row>
    <row r="113" spans="1:4">
      <c r="A113" t="s">
        <v>212</v>
      </c>
      <c r="B113" t="s">
        <v>49</v>
      </c>
      <c r="C113">
        <f t="shared" si="3"/>
        <v>201</v>
      </c>
      <c r="D113" t="s">
        <v>213</v>
      </c>
    </row>
    <row r="114" spans="1:4">
      <c r="A114" t="s">
        <v>214</v>
      </c>
      <c r="B114" t="s">
        <v>38</v>
      </c>
      <c r="C114">
        <f t="shared" si="3"/>
        <v>243</v>
      </c>
      <c r="D114" t="s">
        <v>215</v>
      </c>
    </row>
    <row r="115" spans="1:4">
      <c r="A115" t="s">
        <v>216</v>
      </c>
      <c r="B115" t="s">
        <v>38</v>
      </c>
      <c r="C115">
        <f t="shared" si="3"/>
        <v>404</v>
      </c>
      <c r="D115" t="s">
        <v>217</v>
      </c>
    </row>
    <row r="116" spans="1:4">
      <c r="A116" t="s">
        <v>218</v>
      </c>
      <c r="B116" t="s">
        <v>38</v>
      </c>
      <c r="C116">
        <f t="shared" si="3"/>
        <v>191</v>
      </c>
      <c r="D116" t="s">
        <v>219</v>
      </c>
    </row>
    <row r="117" spans="1:4">
      <c r="A117" t="s">
        <v>220</v>
      </c>
      <c r="B117" t="s">
        <v>49</v>
      </c>
      <c r="C117">
        <f t="shared" si="3"/>
        <v>213</v>
      </c>
      <c r="D117" t="s">
        <v>221</v>
      </c>
    </row>
    <row r="118" spans="1:4">
      <c r="A118" t="s">
        <v>222</v>
      </c>
      <c r="B118" t="s">
        <v>49</v>
      </c>
      <c r="C118">
        <f t="shared" si="3"/>
        <v>179</v>
      </c>
      <c r="D118" t="s">
        <v>223</v>
      </c>
    </row>
    <row r="119" spans="1:4">
      <c r="A119" t="s">
        <v>224</v>
      </c>
      <c r="B119" t="s">
        <v>38</v>
      </c>
      <c r="C119">
        <f t="shared" si="3"/>
        <v>281</v>
      </c>
      <c r="D119" t="s">
        <v>225</v>
      </c>
    </row>
    <row r="120" spans="1:4">
      <c r="A120" t="s">
        <v>226</v>
      </c>
      <c r="B120" t="s">
        <v>38</v>
      </c>
      <c r="C120">
        <f t="shared" si="3"/>
        <v>219</v>
      </c>
      <c r="D120" t="s">
        <v>227</v>
      </c>
    </row>
    <row r="121" spans="1:4">
      <c r="A121" t="s">
        <v>27</v>
      </c>
      <c r="B121" t="s">
        <v>5</v>
      </c>
      <c r="C121">
        <f t="shared" si="3"/>
        <v>497</v>
      </c>
      <c r="D121" t="s">
        <v>28</v>
      </c>
    </row>
    <row r="122" spans="1:4">
      <c r="A122" t="s">
        <v>228</v>
      </c>
      <c r="B122" t="s">
        <v>38</v>
      </c>
      <c r="C122">
        <f t="shared" si="3"/>
        <v>231</v>
      </c>
      <c r="D122" t="s">
        <v>229</v>
      </c>
    </row>
    <row r="123" spans="1:4">
      <c r="A123" t="s">
        <v>230</v>
      </c>
      <c r="B123" t="s">
        <v>49</v>
      </c>
      <c r="C123">
        <f t="shared" si="3"/>
        <v>213</v>
      </c>
      <c r="D123" t="s">
        <v>231</v>
      </c>
    </row>
    <row r="124" spans="1:4">
      <c r="A124" t="s">
        <v>29</v>
      </c>
      <c r="B124" t="s">
        <v>5</v>
      </c>
      <c r="C124">
        <f t="shared" si="3"/>
        <v>366</v>
      </c>
      <c r="D124" t="s">
        <v>30</v>
      </c>
    </row>
    <row r="125" spans="1:4">
      <c r="A125" t="s">
        <v>232</v>
      </c>
      <c r="B125" t="s">
        <v>38</v>
      </c>
      <c r="C125">
        <f t="shared" si="3"/>
        <v>214</v>
      </c>
      <c r="D125" t="s">
        <v>233</v>
      </c>
    </row>
    <row r="126" spans="1:4">
      <c r="A126" t="s">
        <v>234</v>
      </c>
      <c r="B126" t="s">
        <v>49</v>
      </c>
      <c r="C126">
        <f t="shared" si="3"/>
        <v>224</v>
      </c>
      <c r="D126" t="s">
        <v>235</v>
      </c>
    </row>
    <row r="127" spans="1:4">
      <c r="A127" t="s">
        <v>236</v>
      </c>
      <c r="B127" t="s">
        <v>38</v>
      </c>
      <c r="C127">
        <f t="shared" si="3"/>
        <v>338</v>
      </c>
      <c r="D127" t="s">
        <v>237</v>
      </c>
    </row>
    <row r="128" spans="1:4">
      <c r="A128" t="s">
        <v>238</v>
      </c>
      <c r="B128" t="s">
        <v>38</v>
      </c>
      <c r="C128">
        <f t="shared" si="3"/>
        <v>193</v>
      </c>
      <c r="D128" t="s">
        <v>239</v>
      </c>
    </row>
    <row r="129" spans="1:4">
      <c r="A129" t="s">
        <v>31</v>
      </c>
      <c r="B129" t="s">
        <v>5</v>
      </c>
      <c r="C129">
        <f t="shared" si="3"/>
        <v>537</v>
      </c>
      <c r="D129" t="s">
        <v>32</v>
      </c>
    </row>
    <row r="130" spans="1:4">
      <c r="A130" t="s">
        <v>240</v>
      </c>
      <c r="B130" t="s">
        <v>49</v>
      </c>
      <c r="C130">
        <f t="shared" si="3"/>
        <v>173</v>
      </c>
      <c r="D130" t="s">
        <v>241</v>
      </c>
    </row>
    <row r="131" spans="1:4">
      <c r="A131" t="s">
        <v>33</v>
      </c>
      <c r="B131" t="s">
        <v>5</v>
      </c>
      <c r="C131">
        <f t="shared" si="3"/>
        <v>629</v>
      </c>
      <c r="D131" t="s">
        <v>34</v>
      </c>
    </row>
    <row r="132" spans="1:4">
      <c r="A132" t="s">
        <v>242</v>
      </c>
      <c r="B132" t="s">
        <v>49</v>
      </c>
      <c r="C132">
        <f t="shared" si="3"/>
        <v>271</v>
      </c>
      <c r="D132" t="s">
        <v>243</v>
      </c>
    </row>
    <row r="133" spans="1:4">
      <c r="A133" t="s">
        <v>244</v>
      </c>
      <c r="B133" t="s">
        <v>38</v>
      </c>
      <c r="C133">
        <f t="shared" si="3"/>
        <v>246</v>
      </c>
      <c r="D133" t="s">
        <v>245</v>
      </c>
    </row>
    <row r="134" spans="1:4">
      <c r="A134" t="s">
        <v>246</v>
      </c>
      <c r="B134" t="s">
        <v>38</v>
      </c>
      <c r="C134">
        <f t="shared" si="3"/>
        <v>177</v>
      </c>
      <c r="D134" t="s">
        <v>247</v>
      </c>
    </row>
    <row r="135" spans="1:4">
      <c r="A135" t="s">
        <v>248</v>
      </c>
      <c r="B135" t="s">
        <v>38</v>
      </c>
      <c r="C135">
        <f t="shared" si="3"/>
        <v>277</v>
      </c>
      <c r="D135" t="s">
        <v>249</v>
      </c>
    </row>
    <row r="136" spans="1:4">
      <c r="A136" t="s">
        <v>250</v>
      </c>
      <c r="B136" t="s">
        <v>49</v>
      </c>
      <c r="C136">
        <f t="shared" si="3"/>
        <v>397</v>
      </c>
      <c r="D136" t="s">
        <v>251</v>
      </c>
    </row>
    <row r="137" spans="1:4">
      <c r="A137" t="s">
        <v>252</v>
      </c>
      <c r="B137" t="s">
        <v>38</v>
      </c>
      <c r="C137">
        <f t="shared" si="3"/>
        <v>209</v>
      </c>
      <c r="D137" t="s">
        <v>253</v>
      </c>
    </row>
    <row r="138" spans="1:4">
      <c r="A138" t="s">
        <v>254</v>
      </c>
      <c r="B138" t="s">
        <v>38</v>
      </c>
      <c r="C138">
        <f t="shared" si="3"/>
        <v>256</v>
      </c>
      <c r="D138" t="s">
        <v>255</v>
      </c>
    </row>
    <row r="139" spans="1:4">
      <c r="A139" t="s">
        <v>256</v>
      </c>
      <c r="B139" t="s">
        <v>122</v>
      </c>
      <c r="C139">
        <f t="shared" si="3"/>
        <v>231</v>
      </c>
      <c r="D139" t="s">
        <v>257</v>
      </c>
    </row>
    <row r="140" spans="1:4">
      <c r="A140" t="s">
        <v>258</v>
      </c>
      <c r="B140" t="s">
        <v>38</v>
      </c>
      <c r="C140">
        <f t="shared" si="3"/>
        <v>231</v>
      </c>
      <c r="D140" t="s">
        <v>259</v>
      </c>
    </row>
    <row r="141" spans="1:4">
      <c r="A141" t="s">
        <v>260</v>
      </c>
      <c r="B141" t="s">
        <v>38</v>
      </c>
      <c r="C141">
        <f t="shared" ref="C141:C148" si="4">LEN(D141)</f>
        <v>148</v>
      </c>
      <c r="D141" t="s">
        <v>261</v>
      </c>
    </row>
    <row r="142" spans="1:4">
      <c r="A142" t="s">
        <v>35</v>
      </c>
      <c r="B142" t="s">
        <v>5</v>
      </c>
      <c r="C142">
        <f t="shared" si="4"/>
        <v>367</v>
      </c>
      <c r="D142" t="s">
        <v>36</v>
      </c>
    </row>
    <row r="143" spans="1:4">
      <c r="A143" t="s">
        <v>262</v>
      </c>
      <c r="B143" t="s">
        <v>38</v>
      </c>
      <c r="C143">
        <f t="shared" si="4"/>
        <v>196</v>
      </c>
      <c r="D143" t="s">
        <v>263</v>
      </c>
    </row>
    <row r="144" spans="1:4">
      <c r="A144" t="s">
        <v>264</v>
      </c>
      <c r="B144" t="s">
        <v>38</v>
      </c>
      <c r="C144">
        <f t="shared" si="4"/>
        <v>183</v>
      </c>
      <c r="D144" t="s">
        <v>265</v>
      </c>
    </row>
    <row r="145" spans="1:4">
      <c r="A145" t="s">
        <v>266</v>
      </c>
      <c r="B145" t="s">
        <v>49</v>
      </c>
      <c r="C145">
        <f t="shared" si="4"/>
        <v>201</v>
      </c>
      <c r="D145" t="s">
        <v>267</v>
      </c>
    </row>
    <row r="146" spans="1:4">
      <c r="A146" t="s">
        <v>268</v>
      </c>
      <c r="B146" t="s">
        <v>38</v>
      </c>
      <c r="C146">
        <f t="shared" si="4"/>
        <v>389</v>
      </c>
      <c r="D146" t="s">
        <v>269</v>
      </c>
    </row>
    <row r="147" spans="1:4">
      <c r="A147" t="s">
        <v>270</v>
      </c>
      <c r="B147" t="s">
        <v>38</v>
      </c>
      <c r="C147">
        <f t="shared" si="4"/>
        <v>228</v>
      </c>
      <c r="D147" t="s">
        <v>271</v>
      </c>
    </row>
    <row r="148" spans="1:4">
      <c r="A148" t="s">
        <v>279</v>
      </c>
      <c r="B148" t="s">
        <v>273</v>
      </c>
      <c r="C148">
        <f t="shared" si="4"/>
        <v>317</v>
      </c>
      <c r="D148" t="s">
        <v>280</v>
      </c>
    </row>
    <row r="150" spans="1:4">
      <c r="A150" t="s">
        <v>281</v>
      </c>
      <c r="B150">
        <f>COUNTA(A13:A148)</f>
        <v>136</v>
      </c>
    </row>
  </sheetData>
  <sortState ref="A11:D146">
    <sortCondition ref="A11:A146"/>
  </sortState>
  <mergeCells count="2">
    <mergeCell ref="A1:C1"/>
    <mergeCell ref="D1:E1"/>
  </mergeCells>
  <phoneticPr fontId="1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46"/>
  <sheetViews>
    <sheetView workbookViewId="0">
      <selection sqref="A1:D1"/>
    </sheetView>
  </sheetViews>
  <sheetFormatPr defaultRowHeight="16.5"/>
  <cols>
    <col min="1" max="1" width="31.875" bestFit="1" customWidth="1"/>
    <col min="3" max="3" width="18.5" bestFit="1" customWidth="1"/>
    <col min="4" max="4" width="13.625" customWidth="1"/>
  </cols>
  <sheetData>
    <row r="1" spans="1:4" ht="33" customHeight="1" thickBot="1">
      <c r="A1" s="65" t="s">
        <v>2263</v>
      </c>
      <c r="B1" s="70"/>
      <c r="C1" s="67" t="s">
        <v>2265</v>
      </c>
      <c r="D1" s="69"/>
    </row>
    <row r="3" spans="1:4">
      <c r="A3" s="32" t="s">
        <v>2136</v>
      </c>
    </row>
    <row r="12" spans="1:4" s="1" customFormat="1">
      <c r="A12" s="1" t="s">
        <v>0</v>
      </c>
      <c r="B12" s="1" t="s">
        <v>1</v>
      </c>
      <c r="C12" s="1" t="s">
        <v>282</v>
      </c>
      <c r="D12" s="1" t="s">
        <v>283</v>
      </c>
    </row>
    <row r="13" spans="1:4">
      <c r="A13" t="s">
        <v>309</v>
      </c>
      <c r="B13" t="s">
        <v>38</v>
      </c>
      <c r="C13">
        <f t="shared" ref="C13:C44" si="0">LEN(D13)</f>
        <v>241</v>
      </c>
      <c r="D13" t="s">
        <v>310</v>
      </c>
    </row>
    <row r="14" spans="1:4">
      <c r="A14" t="s">
        <v>311</v>
      </c>
      <c r="B14" t="s">
        <v>38</v>
      </c>
      <c r="C14">
        <f t="shared" si="0"/>
        <v>231</v>
      </c>
      <c r="D14" t="s">
        <v>229</v>
      </c>
    </row>
    <row r="15" spans="1:4">
      <c r="A15" t="s">
        <v>312</v>
      </c>
      <c r="B15" t="s">
        <v>5</v>
      </c>
      <c r="C15">
        <f t="shared" si="0"/>
        <v>547</v>
      </c>
      <c r="D15" t="s">
        <v>313</v>
      </c>
    </row>
    <row r="16" spans="1:4">
      <c r="A16" t="s">
        <v>284</v>
      </c>
      <c r="B16" t="s">
        <v>5</v>
      </c>
      <c r="C16">
        <f t="shared" si="0"/>
        <v>636</v>
      </c>
      <c r="D16" t="s">
        <v>285</v>
      </c>
    </row>
    <row r="17" spans="1:4">
      <c r="A17" t="s">
        <v>314</v>
      </c>
      <c r="B17" t="s">
        <v>38</v>
      </c>
      <c r="C17">
        <f t="shared" si="0"/>
        <v>180</v>
      </c>
      <c r="D17" t="s">
        <v>147</v>
      </c>
    </row>
    <row r="18" spans="1:4">
      <c r="A18" t="s">
        <v>315</v>
      </c>
      <c r="B18" t="s">
        <v>122</v>
      </c>
      <c r="C18">
        <f t="shared" si="0"/>
        <v>176</v>
      </c>
      <c r="D18" t="s">
        <v>316</v>
      </c>
    </row>
    <row r="19" spans="1:4">
      <c r="A19" t="s">
        <v>317</v>
      </c>
      <c r="B19" t="s">
        <v>38</v>
      </c>
      <c r="C19">
        <f t="shared" si="0"/>
        <v>150</v>
      </c>
      <c r="D19" t="s">
        <v>318</v>
      </c>
    </row>
    <row r="20" spans="1:4">
      <c r="A20" t="s">
        <v>319</v>
      </c>
      <c r="B20" t="s">
        <v>5</v>
      </c>
      <c r="C20">
        <f t="shared" si="0"/>
        <v>310</v>
      </c>
      <c r="D20" t="s">
        <v>320</v>
      </c>
    </row>
    <row r="21" spans="1:4">
      <c r="A21" t="s">
        <v>321</v>
      </c>
      <c r="B21" t="s">
        <v>38</v>
      </c>
      <c r="C21">
        <f t="shared" si="0"/>
        <v>228</v>
      </c>
      <c r="D21" t="s">
        <v>58</v>
      </c>
    </row>
    <row r="22" spans="1:4">
      <c r="A22" t="s">
        <v>322</v>
      </c>
      <c r="B22" t="s">
        <v>49</v>
      </c>
      <c r="C22">
        <f t="shared" si="0"/>
        <v>142</v>
      </c>
      <c r="D22" t="s">
        <v>68</v>
      </c>
    </row>
    <row r="23" spans="1:4">
      <c r="A23" t="s">
        <v>323</v>
      </c>
      <c r="B23" t="s">
        <v>38</v>
      </c>
      <c r="C23">
        <f t="shared" si="0"/>
        <v>411</v>
      </c>
      <c r="D23" t="s">
        <v>324</v>
      </c>
    </row>
    <row r="24" spans="1:4">
      <c r="A24" t="s">
        <v>325</v>
      </c>
      <c r="B24" t="s">
        <v>49</v>
      </c>
      <c r="C24">
        <f t="shared" si="0"/>
        <v>343</v>
      </c>
      <c r="D24" t="s">
        <v>326</v>
      </c>
    </row>
    <row r="25" spans="1:4">
      <c r="A25" t="s">
        <v>327</v>
      </c>
      <c r="B25" t="s">
        <v>38</v>
      </c>
      <c r="C25">
        <f t="shared" si="0"/>
        <v>100</v>
      </c>
      <c r="D25" t="s">
        <v>328</v>
      </c>
    </row>
    <row r="26" spans="1:4">
      <c r="A26" t="s">
        <v>329</v>
      </c>
      <c r="B26" t="s">
        <v>5</v>
      </c>
      <c r="C26">
        <f t="shared" si="0"/>
        <v>694</v>
      </c>
      <c r="D26" t="s">
        <v>330</v>
      </c>
    </row>
    <row r="27" spans="1:4">
      <c r="A27" t="s">
        <v>331</v>
      </c>
      <c r="B27" t="s">
        <v>38</v>
      </c>
      <c r="C27">
        <f t="shared" si="0"/>
        <v>236</v>
      </c>
      <c r="D27" t="s">
        <v>332</v>
      </c>
    </row>
    <row r="28" spans="1:4">
      <c r="A28" t="s">
        <v>333</v>
      </c>
      <c r="B28" t="s">
        <v>49</v>
      </c>
      <c r="C28">
        <f t="shared" si="0"/>
        <v>206</v>
      </c>
      <c r="D28" t="s">
        <v>334</v>
      </c>
    </row>
    <row r="29" spans="1:4">
      <c r="A29" t="s">
        <v>335</v>
      </c>
      <c r="B29" t="s">
        <v>49</v>
      </c>
      <c r="C29">
        <f t="shared" si="0"/>
        <v>304</v>
      </c>
      <c r="D29" t="s">
        <v>177</v>
      </c>
    </row>
    <row r="30" spans="1:4">
      <c r="A30" t="s">
        <v>336</v>
      </c>
      <c r="B30" t="s">
        <v>38</v>
      </c>
      <c r="C30">
        <f t="shared" si="0"/>
        <v>199</v>
      </c>
      <c r="D30" t="s">
        <v>337</v>
      </c>
    </row>
    <row r="31" spans="1:4">
      <c r="A31" t="s">
        <v>338</v>
      </c>
      <c r="B31" t="s">
        <v>38</v>
      </c>
      <c r="C31">
        <f t="shared" si="0"/>
        <v>241</v>
      </c>
      <c r="D31" t="s">
        <v>339</v>
      </c>
    </row>
    <row r="32" spans="1:4">
      <c r="A32" t="s">
        <v>340</v>
      </c>
      <c r="B32" t="s">
        <v>49</v>
      </c>
      <c r="C32">
        <f t="shared" si="0"/>
        <v>214</v>
      </c>
      <c r="D32" t="s">
        <v>341</v>
      </c>
    </row>
    <row r="33" spans="1:4">
      <c r="A33" t="s">
        <v>342</v>
      </c>
      <c r="B33" t="s">
        <v>49</v>
      </c>
      <c r="C33">
        <f t="shared" si="0"/>
        <v>230</v>
      </c>
      <c r="D33" t="s">
        <v>96</v>
      </c>
    </row>
    <row r="34" spans="1:4">
      <c r="A34" t="s">
        <v>286</v>
      </c>
      <c r="B34" t="s">
        <v>5</v>
      </c>
      <c r="C34">
        <f t="shared" si="0"/>
        <v>486</v>
      </c>
      <c r="D34" t="s">
        <v>287</v>
      </c>
    </row>
    <row r="35" spans="1:4">
      <c r="A35" t="s">
        <v>343</v>
      </c>
      <c r="B35" t="s">
        <v>49</v>
      </c>
      <c r="C35">
        <f t="shared" si="0"/>
        <v>201</v>
      </c>
      <c r="D35" t="s">
        <v>213</v>
      </c>
    </row>
    <row r="36" spans="1:4">
      <c r="A36" t="s">
        <v>344</v>
      </c>
      <c r="B36" t="s">
        <v>38</v>
      </c>
      <c r="C36">
        <f t="shared" si="0"/>
        <v>560</v>
      </c>
      <c r="D36" t="s">
        <v>345</v>
      </c>
    </row>
    <row r="37" spans="1:4">
      <c r="A37" t="s">
        <v>288</v>
      </c>
      <c r="B37" t="s">
        <v>5</v>
      </c>
      <c r="C37">
        <f t="shared" si="0"/>
        <v>379</v>
      </c>
      <c r="D37" t="s">
        <v>289</v>
      </c>
    </row>
    <row r="38" spans="1:4">
      <c r="A38" t="s">
        <v>346</v>
      </c>
      <c r="B38" t="s">
        <v>38</v>
      </c>
      <c r="C38">
        <f t="shared" si="0"/>
        <v>246</v>
      </c>
      <c r="D38" t="s">
        <v>245</v>
      </c>
    </row>
    <row r="39" spans="1:4">
      <c r="A39" t="s">
        <v>347</v>
      </c>
      <c r="B39" t="s">
        <v>49</v>
      </c>
      <c r="C39">
        <f t="shared" si="0"/>
        <v>370</v>
      </c>
      <c r="D39" t="s">
        <v>348</v>
      </c>
    </row>
    <row r="40" spans="1:4">
      <c r="A40" t="s">
        <v>290</v>
      </c>
      <c r="B40" t="s">
        <v>5</v>
      </c>
      <c r="C40">
        <f t="shared" si="0"/>
        <v>456</v>
      </c>
      <c r="D40" t="s">
        <v>22</v>
      </c>
    </row>
    <row r="41" spans="1:4">
      <c r="A41" t="s">
        <v>349</v>
      </c>
      <c r="B41" t="s">
        <v>38</v>
      </c>
      <c r="C41">
        <f t="shared" si="0"/>
        <v>194</v>
      </c>
      <c r="D41" t="s">
        <v>350</v>
      </c>
    </row>
    <row r="42" spans="1:4">
      <c r="A42" t="s">
        <v>351</v>
      </c>
      <c r="B42" t="s">
        <v>49</v>
      </c>
      <c r="C42">
        <f t="shared" si="0"/>
        <v>225</v>
      </c>
      <c r="D42" t="s">
        <v>183</v>
      </c>
    </row>
    <row r="43" spans="1:4">
      <c r="A43" t="s">
        <v>352</v>
      </c>
      <c r="B43" t="s">
        <v>38</v>
      </c>
      <c r="C43">
        <f t="shared" si="0"/>
        <v>220</v>
      </c>
      <c r="D43" t="s">
        <v>353</v>
      </c>
    </row>
    <row r="44" spans="1:4">
      <c r="A44" t="s">
        <v>354</v>
      </c>
      <c r="B44" t="s">
        <v>49</v>
      </c>
      <c r="C44">
        <f t="shared" si="0"/>
        <v>203</v>
      </c>
      <c r="D44" t="s">
        <v>52</v>
      </c>
    </row>
    <row r="45" spans="1:4">
      <c r="A45" t="s">
        <v>291</v>
      </c>
      <c r="B45" t="s">
        <v>5</v>
      </c>
      <c r="C45">
        <f t="shared" ref="C45:C76" si="1">LEN(D45)</f>
        <v>489</v>
      </c>
      <c r="D45" t="s">
        <v>292</v>
      </c>
    </row>
    <row r="46" spans="1:4">
      <c r="A46" t="s">
        <v>355</v>
      </c>
      <c r="B46" t="s">
        <v>49</v>
      </c>
      <c r="C46">
        <f t="shared" si="1"/>
        <v>183</v>
      </c>
      <c r="D46" t="s">
        <v>127</v>
      </c>
    </row>
    <row r="47" spans="1:4">
      <c r="A47" t="s">
        <v>356</v>
      </c>
      <c r="B47" t="s">
        <v>49</v>
      </c>
      <c r="C47">
        <f t="shared" si="1"/>
        <v>159</v>
      </c>
      <c r="D47" t="s">
        <v>62</v>
      </c>
    </row>
    <row r="48" spans="1:4">
      <c r="A48" t="s">
        <v>357</v>
      </c>
      <c r="B48" t="s">
        <v>38</v>
      </c>
      <c r="C48">
        <f t="shared" si="1"/>
        <v>228</v>
      </c>
      <c r="D48" t="s">
        <v>104</v>
      </c>
    </row>
    <row r="49" spans="1:4">
      <c r="A49" t="s">
        <v>358</v>
      </c>
      <c r="B49" t="s">
        <v>38</v>
      </c>
      <c r="C49">
        <f t="shared" si="1"/>
        <v>211</v>
      </c>
      <c r="D49" t="s">
        <v>359</v>
      </c>
    </row>
    <row r="50" spans="1:4">
      <c r="A50" t="s">
        <v>360</v>
      </c>
      <c r="B50" t="s">
        <v>38</v>
      </c>
      <c r="C50">
        <f t="shared" si="1"/>
        <v>196</v>
      </c>
      <c r="D50" t="s">
        <v>361</v>
      </c>
    </row>
    <row r="51" spans="1:4">
      <c r="A51" t="s">
        <v>362</v>
      </c>
      <c r="B51" t="s">
        <v>38</v>
      </c>
      <c r="C51">
        <f t="shared" si="1"/>
        <v>239</v>
      </c>
      <c r="D51" t="s">
        <v>363</v>
      </c>
    </row>
    <row r="52" spans="1:4">
      <c r="A52" t="s">
        <v>364</v>
      </c>
      <c r="B52" t="s">
        <v>38</v>
      </c>
      <c r="C52">
        <f t="shared" si="1"/>
        <v>293</v>
      </c>
      <c r="D52" t="s">
        <v>365</v>
      </c>
    </row>
    <row r="53" spans="1:4">
      <c r="A53" t="s">
        <v>501</v>
      </c>
      <c r="B53" t="s">
        <v>273</v>
      </c>
      <c r="C53">
        <f t="shared" si="1"/>
        <v>309</v>
      </c>
      <c r="D53" t="s">
        <v>502</v>
      </c>
    </row>
    <row r="54" spans="1:4">
      <c r="A54" t="s">
        <v>293</v>
      </c>
      <c r="B54" t="s">
        <v>5</v>
      </c>
      <c r="C54">
        <f t="shared" si="1"/>
        <v>294</v>
      </c>
      <c r="D54" t="s">
        <v>294</v>
      </c>
    </row>
    <row r="55" spans="1:4">
      <c r="A55" t="s">
        <v>295</v>
      </c>
      <c r="B55" t="s">
        <v>5</v>
      </c>
      <c r="C55">
        <f t="shared" si="1"/>
        <v>422</v>
      </c>
      <c r="D55" t="s">
        <v>296</v>
      </c>
    </row>
    <row r="56" spans="1:4">
      <c r="A56" t="s">
        <v>366</v>
      </c>
      <c r="B56" t="s">
        <v>49</v>
      </c>
      <c r="C56">
        <f t="shared" si="1"/>
        <v>189</v>
      </c>
      <c r="D56" t="s">
        <v>367</v>
      </c>
    </row>
    <row r="57" spans="1:4">
      <c r="A57" t="s">
        <v>503</v>
      </c>
      <c r="B57" t="s">
        <v>273</v>
      </c>
      <c r="C57">
        <f t="shared" si="1"/>
        <v>313</v>
      </c>
      <c r="D57" t="s">
        <v>504</v>
      </c>
    </row>
    <row r="58" spans="1:4">
      <c r="A58" t="s">
        <v>368</v>
      </c>
      <c r="B58" t="s">
        <v>38</v>
      </c>
      <c r="C58">
        <f t="shared" si="1"/>
        <v>290</v>
      </c>
      <c r="D58" t="s">
        <v>369</v>
      </c>
    </row>
    <row r="59" spans="1:4">
      <c r="A59" t="s">
        <v>370</v>
      </c>
      <c r="B59" t="s">
        <v>38</v>
      </c>
      <c r="C59">
        <f t="shared" si="1"/>
        <v>287</v>
      </c>
      <c r="D59" t="s">
        <v>371</v>
      </c>
    </row>
    <row r="60" spans="1:4">
      <c r="A60" t="s">
        <v>372</v>
      </c>
      <c r="B60" t="s">
        <v>38</v>
      </c>
      <c r="C60">
        <f t="shared" si="1"/>
        <v>133</v>
      </c>
      <c r="D60" t="s">
        <v>108</v>
      </c>
    </row>
    <row r="61" spans="1:4">
      <c r="A61" t="s">
        <v>373</v>
      </c>
      <c r="B61" t="s">
        <v>49</v>
      </c>
      <c r="C61">
        <f t="shared" si="1"/>
        <v>201</v>
      </c>
      <c r="D61" t="s">
        <v>374</v>
      </c>
    </row>
    <row r="62" spans="1:4">
      <c r="A62" t="s">
        <v>375</v>
      </c>
      <c r="B62" t="s">
        <v>49</v>
      </c>
      <c r="C62">
        <f t="shared" si="1"/>
        <v>201</v>
      </c>
      <c r="D62" t="s">
        <v>267</v>
      </c>
    </row>
    <row r="63" spans="1:4">
      <c r="A63" t="s">
        <v>376</v>
      </c>
      <c r="B63" t="s">
        <v>49</v>
      </c>
      <c r="C63">
        <f t="shared" si="1"/>
        <v>289</v>
      </c>
      <c r="D63" t="s">
        <v>377</v>
      </c>
    </row>
    <row r="64" spans="1:4">
      <c r="A64" t="s">
        <v>378</v>
      </c>
      <c r="B64" t="s">
        <v>38</v>
      </c>
      <c r="C64">
        <f t="shared" si="1"/>
        <v>240</v>
      </c>
      <c r="D64" t="s">
        <v>379</v>
      </c>
    </row>
    <row r="65" spans="1:4">
      <c r="A65" t="s">
        <v>380</v>
      </c>
      <c r="B65" t="s">
        <v>49</v>
      </c>
      <c r="C65">
        <f t="shared" si="1"/>
        <v>169</v>
      </c>
      <c r="D65" t="s">
        <v>381</v>
      </c>
    </row>
    <row r="66" spans="1:4">
      <c r="A66" t="s">
        <v>382</v>
      </c>
      <c r="B66" t="s">
        <v>38</v>
      </c>
      <c r="C66">
        <f t="shared" si="1"/>
        <v>188</v>
      </c>
      <c r="D66" t="s">
        <v>383</v>
      </c>
    </row>
    <row r="67" spans="1:4">
      <c r="A67" t="s">
        <v>297</v>
      </c>
      <c r="B67" t="s">
        <v>5</v>
      </c>
      <c r="C67">
        <f t="shared" si="1"/>
        <v>299</v>
      </c>
      <c r="D67" t="s">
        <v>298</v>
      </c>
    </row>
    <row r="68" spans="1:4">
      <c r="A68" t="s">
        <v>384</v>
      </c>
      <c r="B68" t="s">
        <v>38</v>
      </c>
      <c r="C68">
        <f t="shared" si="1"/>
        <v>219</v>
      </c>
      <c r="D68" t="s">
        <v>227</v>
      </c>
    </row>
    <row r="69" spans="1:4">
      <c r="A69" t="s">
        <v>385</v>
      </c>
      <c r="B69" t="s">
        <v>49</v>
      </c>
      <c r="C69">
        <f t="shared" si="1"/>
        <v>182</v>
      </c>
      <c r="D69" t="s">
        <v>386</v>
      </c>
    </row>
    <row r="70" spans="1:4">
      <c r="A70" t="s">
        <v>387</v>
      </c>
      <c r="B70" t="s">
        <v>49</v>
      </c>
      <c r="C70">
        <f t="shared" si="1"/>
        <v>232</v>
      </c>
      <c r="D70" t="s">
        <v>163</v>
      </c>
    </row>
    <row r="71" spans="1:4">
      <c r="A71" t="s">
        <v>388</v>
      </c>
      <c r="B71" t="s">
        <v>38</v>
      </c>
      <c r="C71">
        <f t="shared" si="1"/>
        <v>193</v>
      </c>
      <c r="D71" t="s">
        <v>239</v>
      </c>
    </row>
    <row r="72" spans="1:4">
      <c r="A72" t="s">
        <v>389</v>
      </c>
      <c r="B72" t="s">
        <v>38</v>
      </c>
      <c r="C72">
        <f t="shared" si="1"/>
        <v>302</v>
      </c>
      <c r="D72" t="s">
        <v>390</v>
      </c>
    </row>
    <row r="73" spans="1:4">
      <c r="A73" t="s">
        <v>391</v>
      </c>
      <c r="B73" t="s">
        <v>49</v>
      </c>
      <c r="C73">
        <f t="shared" si="1"/>
        <v>213</v>
      </c>
      <c r="D73" t="s">
        <v>231</v>
      </c>
    </row>
    <row r="74" spans="1:4">
      <c r="A74" t="s">
        <v>392</v>
      </c>
      <c r="B74" t="s">
        <v>38</v>
      </c>
      <c r="C74">
        <f t="shared" si="1"/>
        <v>244</v>
      </c>
      <c r="D74" t="s">
        <v>393</v>
      </c>
    </row>
    <row r="75" spans="1:4">
      <c r="A75" t="s">
        <v>394</v>
      </c>
      <c r="B75" t="s">
        <v>38</v>
      </c>
      <c r="C75">
        <f t="shared" si="1"/>
        <v>309</v>
      </c>
      <c r="D75" t="s">
        <v>395</v>
      </c>
    </row>
    <row r="76" spans="1:4">
      <c r="A76" t="s">
        <v>396</v>
      </c>
      <c r="B76" t="s">
        <v>38</v>
      </c>
      <c r="C76">
        <f t="shared" si="1"/>
        <v>223</v>
      </c>
      <c r="D76" t="s">
        <v>397</v>
      </c>
    </row>
    <row r="77" spans="1:4">
      <c r="A77" t="s">
        <v>398</v>
      </c>
      <c r="B77" t="s">
        <v>5</v>
      </c>
      <c r="C77">
        <f t="shared" ref="C77:C108" si="2">LEN(D77)</f>
        <v>370</v>
      </c>
      <c r="D77" t="s">
        <v>399</v>
      </c>
    </row>
    <row r="78" spans="1:4">
      <c r="A78" t="s">
        <v>400</v>
      </c>
      <c r="B78" t="s">
        <v>5</v>
      </c>
      <c r="C78">
        <f t="shared" si="2"/>
        <v>430</v>
      </c>
      <c r="D78" t="s">
        <v>401</v>
      </c>
    </row>
    <row r="79" spans="1:4">
      <c r="A79" t="s">
        <v>402</v>
      </c>
      <c r="B79" t="s">
        <v>49</v>
      </c>
      <c r="C79">
        <f t="shared" si="2"/>
        <v>303</v>
      </c>
      <c r="D79" t="s">
        <v>403</v>
      </c>
    </row>
    <row r="80" spans="1:4">
      <c r="A80" t="s">
        <v>404</v>
      </c>
      <c r="B80" t="s">
        <v>38</v>
      </c>
      <c r="C80">
        <f t="shared" si="2"/>
        <v>217</v>
      </c>
      <c r="D80" t="s">
        <v>405</v>
      </c>
    </row>
    <row r="81" spans="1:4">
      <c r="A81" t="s">
        <v>406</v>
      </c>
      <c r="B81" t="s">
        <v>49</v>
      </c>
      <c r="C81">
        <f t="shared" si="2"/>
        <v>333</v>
      </c>
      <c r="D81" t="s">
        <v>131</v>
      </c>
    </row>
    <row r="82" spans="1:4">
      <c r="A82" t="s">
        <v>407</v>
      </c>
      <c r="B82" t="s">
        <v>38</v>
      </c>
      <c r="C82">
        <f t="shared" si="2"/>
        <v>213</v>
      </c>
      <c r="D82" t="s">
        <v>408</v>
      </c>
    </row>
    <row r="83" spans="1:4">
      <c r="A83" t="s">
        <v>409</v>
      </c>
      <c r="B83" t="s">
        <v>38</v>
      </c>
      <c r="C83">
        <f t="shared" si="2"/>
        <v>126</v>
      </c>
      <c r="D83" t="s">
        <v>410</v>
      </c>
    </row>
    <row r="84" spans="1:4">
      <c r="A84" t="s">
        <v>411</v>
      </c>
      <c r="B84" t="s">
        <v>49</v>
      </c>
      <c r="C84">
        <f t="shared" si="2"/>
        <v>338</v>
      </c>
      <c r="D84" t="s">
        <v>412</v>
      </c>
    </row>
    <row r="85" spans="1:4">
      <c r="A85" t="s">
        <v>413</v>
      </c>
      <c r="B85" t="s">
        <v>38</v>
      </c>
      <c r="C85">
        <f t="shared" si="2"/>
        <v>306</v>
      </c>
      <c r="D85" t="s">
        <v>414</v>
      </c>
    </row>
    <row r="86" spans="1:4">
      <c r="A86" t="s">
        <v>299</v>
      </c>
      <c r="B86" t="s">
        <v>5</v>
      </c>
      <c r="C86">
        <f t="shared" si="2"/>
        <v>487</v>
      </c>
      <c r="D86" t="s">
        <v>300</v>
      </c>
    </row>
    <row r="87" spans="1:4">
      <c r="A87" t="s">
        <v>415</v>
      </c>
      <c r="B87" t="s">
        <v>49</v>
      </c>
      <c r="C87">
        <f t="shared" si="2"/>
        <v>252</v>
      </c>
      <c r="D87" t="s">
        <v>416</v>
      </c>
    </row>
    <row r="88" spans="1:4">
      <c r="A88" t="s">
        <v>417</v>
      </c>
      <c r="B88" t="s">
        <v>38</v>
      </c>
      <c r="C88">
        <f t="shared" si="2"/>
        <v>240</v>
      </c>
      <c r="D88" t="s">
        <v>418</v>
      </c>
    </row>
    <row r="89" spans="1:4">
      <c r="A89" t="s">
        <v>419</v>
      </c>
      <c r="B89" t="s">
        <v>49</v>
      </c>
      <c r="C89">
        <f t="shared" si="2"/>
        <v>332</v>
      </c>
      <c r="D89" t="s">
        <v>420</v>
      </c>
    </row>
    <row r="90" spans="1:4">
      <c r="A90" t="s">
        <v>301</v>
      </c>
      <c r="B90" t="s">
        <v>5</v>
      </c>
      <c r="C90">
        <f t="shared" si="2"/>
        <v>475</v>
      </c>
      <c r="D90" t="s">
        <v>302</v>
      </c>
    </row>
    <row r="91" spans="1:4">
      <c r="A91" t="s">
        <v>421</v>
      </c>
      <c r="B91" t="s">
        <v>122</v>
      </c>
      <c r="C91">
        <f t="shared" si="2"/>
        <v>236</v>
      </c>
      <c r="D91" t="s">
        <v>422</v>
      </c>
    </row>
    <row r="92" spans="1:4">
      <c r="A92" t="s">
        <v>423</v>
      </c>
      <c r="B92" t="s">
        <v>49</v>
      </c>
      <c r="C92">
        <f t="shared" si="2"/>
        <v>212</v>
      </c>
      <c r="D92" t="s">
        <v>424</v>
      </c>
    </row>
    <row r="93" spans="1:4">
      <c r="A93" t="s">
        <v>425</v>
      </c>
      <c r="B93" t="s">
        <v>38</v>
      </c>
      <c r="C93">
        <f t="shared" si="2"/>
        <v>755</v>
      </c>
      <c r="D93" t="s">
        <v>426</v>
      </c>
    </row>
    <row r="94" spans="1:4">
      <c r="A94" t="s">
        <v>427</v>
      </c>
      <c r="B94" t="s">
        <v>38</v>
      </c>
      <c r="C94">
        <f t="shared" si="2"/>
        <v>194</v>
      </c>
      <c r="D94" t="s">
        <v>153</v>
      </c>
    </row>
    <row r="95" spans="1:4">
      <c r="A95" t="s">
        <v>428</v>
      </c>
      <c r="B95" t="s">
        <v>38</v>
      </c>
      <c r="C95">
        <f t="shared" si="2"/>
        <v>219</v>
      </c>
      <c r="D95" t="s">
        <v>429</v>
      </c>
    </row>
    <row r="96" spans="1:4">
      <c r="A96" t="s">
        <v>430</v>
      </c>
      <c r="B96" t="s">
        <v>38</v>
      </c>
      <c r="C96">
        <f t="shared" si="2"/>
        <v>895</v>
      </c>
      <c r="D96" t="s">
        <v>431</v>
      </c>
    </row>
    <row r="97" spans="1:4">
      <c r="A97" t="s">
        <v>432</v>
      </c>
      <c r="B97" t="s">
        <v>49</v>
      </c>
      <c r="C97">
        <f t="shared" si="2"/>
        <v>204</v>
      </c>
      <c r="D97" t="s">
        <v>129</v>
      </c>
    </row>
    <row r="98" spans="1:4">
      <c r="A98" t="s">
        <v>433</v>
      </c>
      <c r="B98" t="s">
        <v>38</v>
      </c>
      <c r="C98">
        <f t="shared" si="2"/>
        <v>326</v>
      </c>
      <c r="D98" t="s">
        <v>434</v>
      </c>
    </row>
    <row r="99" spans="1:4">
      <c r="A99" t="s">
        <v>435</v>
      </c>
      <c r="B99" t="s">
        <v>49</v>
      </c>
      <c r="C99">
        <f t="shared" si="2"/>
        <v>163</v>
      </c>
      <c r="D99" t="s">
        <v>436</v>
      </c>
    </row>
    <row r="100" spans="1:4">
      <c r="A100" t="s">
        <v>437</v>
      </c>
      <c r="B100" t="s">
        <v>49</v>
      </c>
      <c r="C100">
        <f t="shared" si="2"/>
        <v>192</v>
      </c>
      <c r="D100" t="s">
        <v>205</v>
      </c>
    </row>
    <row r="101" spans="1:4">
      <c r="A101" t="s">
        <v>438</v>
      </c>
      <c r="B101" t="s">
        <v>49</v>
      </c>
      <c r="C101">
        <f t="shared" si="2"/>
        <v>175</v>
      </c>
      <c r="D101" t="s">
        <v>439</v>
      </c>
    </row>
    <row r="102" spans="1:4">
      <c r="A102" t="s">
        <v>440</v>
      </c>
      <c r="B102" t="s">
        <v>49</v>
      </c>
      <c r="C102">
        <f t="shared" si="2"/>
        <v>162</v>
      </c>
      <c r="D102" t="s">
        <v>441</v>
      </c>
    </row>
    <row r="103" spans="1:4">
      <c r="A103" t="s">
        <v>505</v>
      </c>
      <c r="B103" t="s">
        <v>273</v>
      </c>
      <c r="C103">
        <f t="shared" si="2"/>
        <v>344</v>
      </c>
      <c r="D103" t="s">
        <v>278</v>
      </c>
    </row>
    <row r="104" spans="1:4">
      <c r="A104" t="s">
        <v>442</v>
      </c>
      <c r="B104" t="s">
        <v>49</v>
      </c>
      <c r="C104">
        <f t="shared" si="2"/>
        <v>157</v>
      </c>
      <c r="D104" t="s">
        <v>443</v>
      </c>
    </row>
    <row r="105" spans="1:4">
      <c r="A105" t="s">
        <v>444</v>
      </c>
      <c r="B105" t="s">
        <v>38</v>
      </c>
      <c r="C105">
        <f t="shared" si="2"/>
        <v>204</v>
      </c>
      <c r="D105" t="s">
        <v>445</v>
      </c>
    </row>
    <row r="106" spans="1:4">
      <c r="A106" t="s">
        <v>446</v>
      </c>
      <c r="B106" t="s">
        <v>49</v>
      </c>
      <c r="C106">
        <f t="shared" si="2"/>
        <v>148</v>
      </c>
      <c r="D106" t="s">
        <v>78</v>
      </c>
    </row>
    <row r="107" spans="1:4">
      <c r="A107" t="s">
        <v>447</v>
      </c>
      <c r="B107" t="s">
        <v>38</v>
      </c>
      <c r="C107">
        <f t="shared" si="2"/>
        <v>328</v>
      </c>
      <c r="D107" t="s">
        <v>448</v>
      </c>
    </row>
    <row r="108" spans="1:4">
      <c r="A108" t="s">
        <v>506</v>
      </c>
      <c r="B108" t="s">
        <v>273</v>
      </c>
      <c r="C108">
        <f t="shared" si="2"/>
        <v>499</v>
      </c>
      <c r="D108" t="s">
        <v>507</v>
      </c>
    </row>
    <row r="109" spans="1:4">
      <c r="A109" t="s">
        <v>449</v>
      </c>
      <c r="B109" t="s">
        <v>38</v>
      </c>
      <c r="C109">
        <f t="shared" ref="C109:C140" si="3">LEN(D109)</f>
        <v>276</v>
      </c>
      <c r="D109" t="s">
        <v>450</v>
      </c>
    </row>
    <row r="110" spans="1:4">
      <c r="A110" t="s">
        <v>451</v>
      </c>
      <c r="B110" t="s">
        <v>38</v>
      </c>
      <c r="C110">
        <f t="shared" si="3"/>
        <v>157</v>
      </c>
      <c r="D110" t="s">
        <v>94</v>
      </c>
    </row>
    <row r="111" spans="1:4">
      <c r="A111" t="s">
        <v>452</v>
      </c>
      <c r="B111" t="s">
        <v>38</v>
      </c>
      <c r="C111">
        <f t="shared" si="3"/>
        <v>281</v>
      </c>
      <c r="D111" t="s">
        <v>453</v>
      </c>
    </row>
    <row r="112" spans="1:4">
      <c r="A112" t="s">
        <v>454</v>
      </c>
      <c r="B112" t="s">
        <v>49</v>
      </c>
      <c r="C112">
        <f t="shared" si="3"/>
        <v>191</v>
      </c>
      <c r="D112" t="s">
        <v>455</v>
      </c>
    </row>
    <row r="113" spans="1:4">
      <c r="A113" t="s">
        <v>456</v>
      </c>
      <c r="B113" t="s">
        <v>49</v>
      </c>
      <c r="C113">
        <f t="shared" si="3"/>
        <v>184</v>
      </c>
      <c r="D113" t="s">
        <v>137</v>
      </c>
    </row>
    <row r="114" spans="1:4">
      <c r="A114" t="s">
        <v>457</v>
      </c>
      <c r="B114" t="s">
        <v>49</v>
      </c>
      <c r="C114">
        <f t="shared" si="3"/>
        <v>366</v>
      </c>
      <c r="D114" t="s">
        <v>458</v>
      </c>
    </row>
    <row r="115" spans="1:4">
      <c r="A115" t="s">
        <v>459</v>
      </c>
      <c r="B115" t="s">
        <v>38</v>
      </c>
      <c r="C115">
        <f t="shared" si="3"/>
        <v>190</v>
      </c>
      <c r="D115" t="s">
        <v>460</v>
      </c>
    </row>
    <row r="116" spans="1:4">
      <c r="A116" t="s">
        <v>461</v>
      </c>
      <c r="B116" t="s">
        <v>38</v>
      </c>
      <c r="C116">
        <f t="shared" si="3"/>
        <v>272</v>
      </c>
      <c r="D116" t="s">
        <v>143</v>
      </c>
    </row>
    <row r="117" spans="1:4">
      <c r="A117" t="s">
        <v>462</v>
      </c>
      <c r="B117" t="s">
        <v>49</v>
      </c>
      <c r="C117">
        <f t="shared" si="3"/>
        <v>186</v>
      </c>
      <c r="D117" t="s">
        <v>169</v>
      </c>
    </row>
    <row r="118" spans="1:4">
      <c r="A118" t="s">
        <v>463</v>
      </c>
      <c r="B118" t="s">
        <v>38</v>
      </c>
      <c r="C118">
        <f t="shared" si="3"/>
        <v>230</v>
      </c>
      <c r="D118" t="s">
        <v>464</v>
      </c>
    </row>
    <row r="119" spans="1:4">
      <c r="A119" t="s">
        <v>465</v>
      </c>
      <c r="B119" t="s">
        <v>38</v>
      </c>
      <c r="C119">
        <f t="shared" si="3"/>
        <v>144</v>
      </c>
      <c r="D119" t="s">
        <v>92</v>
      </c>
    </row>
    <row r="120" spans="1:4">
      <c r="A120" t="s">
        <v>466</v>
      </c>
      <c r="B120" t="s">
        <v>38</v>
      </c>
      <c r="C120">
        <f t="shared" si="3"/>
        <v>279</v>
      </c>
      <c r="D120" t="s">
        <v>467</v>
      </c>
    </row>
    <row r="121" spans="1:4">
      <c r="A121" t="s">
        <v>468</v>
      </c>
      <c r="B121" t="s">
        <v>38</v>
      </c>
      <c r="C121">
        <f t="shared" si="3"/>
        <v>209</v>
      </c>
      <c r="D121" t="s">
        <v>253</v>
      </c>
    </row>
    <row r="122" spans="1:4">
      <c r="A122" t="s">
        <v>469</v>
      </c>
      <c r="B122" t="s">
        <v>49</v>
      </c>
      <c r="C122">
        <f t="shared" si="3"/>
        <v>181</v>
      </c>
      <c r="D122" t="s">
        <v>470</v>
      </c>
    </row>
    <row r="123" spans="1:4">
      <c r="A123" t="s">
        <v>471</v>
      </c>
      <c r="B123" t="s">
        <v>38</v>
      </c>
      <c r="C123">
        <f t="shared" si="3"/>
        <v>277</v>
      </c>
      <c r="D123" t="s">
        <v>249</v>
      </c>
    </row>
    <row r="124" spans="1:4">
      <c r="A124" t="s">
        <v>303</v>
      </c>
      <c r="B124" t="s">
        <v>5</v>
      </c>
      <c r="C124">
        <f t="shared" si="3"/>
        <v>394</v>
      </c>
      <c r="D124" t="s">
        <v>304</v>
      </c>
    </row>
    <row r="125" spans="1:4">
      <c r="A125" t="s">
        <v>472</v>
      </c>
      <c r="B125" t="s">
        <v>38</v>
      </c>
      <c r="C125">
        <f t="shared" si="3"/>
        <v>370</v>
      </c>
      <c r="D125" t="s">
        <v>473</v>
      </c>
    </row>
    <row r="126" spans="1:4">
      <c r="A126" t="s">
        <v>474</v>
      </c>
      <c r="B126" t="s">
        <v>38</v>
      </c>
      <c r="C126">
        <f t="shared" si="3"/>
        <v>602</v>
      </c>
      <c r="D126" t="s">
        <v>475</v>
      </c>
    </row>
    <row r="127" spans="1:4">
      <c r="A127" t="s">
        <v>476</v>
      </c>
      <c r="B127" t="s">
        <v>49</v>
      </c>
      <c r="C127">
        <f t="shared" si="3"/>
        <v>273</v>
      </c>
      <c r="D127" t="s">
        <v>477</v>
      </c>
    </row>
    <row r="128" spans="1:4">
      <c r="A128" t="s">
        <v>478</v>
      </c>
      <c r="B128" t="s">
        <v>38</v>
      </c>
      <c r="C128">
        <f t="shared" si="3"/>
        <v>309</v>
      </c>
      <c r="D128" t="s">
        <v>197</v>
      </c>
    </row>
    <row r="129" spans="1:4">
      <c r="A129" t="s">
        <v>479</v>
      </c>
      <c r="B129" t="s">
        <v>38</v>
      </c>
      <c r="C129">
        <f t="shared" si="3"/>
        <v>435</v>
      </c>
      <c r="D129" t="s">
        <v>480</v>
      </c>
    </row>
    <row r="130" spans="1:4">
      <c r="A130" t="s">
        <v>481</v>
      </c>
      <c r="B130" t="s">
        <v>38</v>
      </c>
      <c r="C130">
        <f t="shared" si="3"/>
        <v>164</v>
      </c>
      <c r="D130" t="s">
        <v>482</v>
      </c>
    </row>
    <row r="131" spans="1:4">
      <c r="A131" t="s">
        <v>483</v>
      </c>
      <c r="B131" t="s">
        <v>38</v>
      </c>
      <c r="C131">
        <f t="shared" si="3"/>
        <v>164</v>
      </c>
      <c r="D131" t="s">
        <v>76</v>
      </c>
    </row>
    <row r="132" spans="1:4">
      <c r="A132" t="s">
        <v>305</v>
      </c>
      <c r="B132" t="s">
        <v>5</v>
      </c>
      <c r="C132">
        <f t="shared" si="3"/>
        <v>344</v>
      </c>
      <c r="D132" t="s">
        <v>306</v>
      </c>
    </row>
    <row r="133" spans="1:4">
      <c r="A133" t="s">
        <v>484</v>
      </c>
      <c r="B133" t="s">
        <v>38</v>
      </c>
      <c r="C133">
        <f t="shared" si="3"/>
        <v>223</v>
      </c>
      <c r="D133" t="s">
        <v>485</v>
      </c>
    </row>
    <row r="134" spans="1:4">
      <c r="A134" t="s">
        <v>486</v>
      </c>
      <c r="B134" t="s">
        <v>38</v>
      </c>
      <c r="C134">
        <f t="shared" si="3"/>
        <v>175</v>
      </c>
      <c r="D134" t="s">
        <v>74</v>
      </c>
    </row>
    <row r="135" spans="1:4">
      <c r="A135" t="s">
        <v>487</v>
      </c>
      <c r="B135" t="s">
        <v>38</v>
      </c>
      <c r="C135">
        <f t="shared" si="3"/>
        <v>318</v>
      </c>
      <c r="D135" t="s">
        <v>488</v>
      </c>
    </row>
    <row r="136" spans="1:4">
      <c r="A136" t="s">
        <v>307</v>
      </c>
      <c r="B136" t="s">
        <v>5</v>
      </c>
      <c r="C136">
        <f t="shared" si="3"/>
        <v>351</v>
      </c>
      <c r="D136" t="s">
        <v>308</v>
      </c>
    </row>
    <row r="137" spans="1:4">
      <c r="A137" t="s">
        <v>489</v>
      </c>
      <c r="B137" t="s">
        <v>38</v>
      </c>
      <c r="C137">
        <f t="shared" si="3"/>
        <v>285</v>
      </c>
      <c r="D137" t="s">
        <v>490</v>
      </c>
    </row>
    <row r="138" spans="1:4">
      <c r="A138" t="s">
        <v>491</v>
      </c>
      <c r="B138" t="s">
        <v>38</v>
      </c>
      <c r="C138">
        <f t="shared" si="3"/>
        <v>144</v>
      </c>
      <c r="D138" t="s">
        <v>492</v>
      </c>
    </row>
    <row r="139" spans="1:4">
      <c r="A139" t="s">
        <v>493</v>
      </c>
      <c r="B139" t="s">
        <v>38</v>
      </c>
      <c r="C139">
        <f t="shared" si="3"/>
        <v>237</v>
      </c>
      <c r="D139" t="s">
        <v>494</v>
      </c>
    </row>
    <row r="140" spans="1:4">
      <c r="A140" t="s">
        <v>495</v>
      </c>
      <c r="B140" t="s">
        <v>38</v>
      </c>
      <c r="C140">
        <f t="shared" si="3"/>
        <v>183</v>
      </c>
      <c r="D140" t="s">
        <v>265</v>
      </c>
    </row>
    <row r="141" spans="1:4">
      <c r="A141" t="s">
        <v>496</v>
      </c>
      <c r="B141" t="s">
        <v>38</v>
      </c>
      <c r="C141">
        <f t="shared" ref="C141:C144" si="4">LEN(D141)</f>
        <v>338</v>
      </c>
      <c r="D141" t="s">
        <v>237</v>
      </c>
    </row>
    <row r="142" spans="1:4">
      <c r="A142" t="s">
        <v>497</v>
      </c>
      <c r="B142" t="s">
        <v>38</v>
      </c>
      <c r="C142">
        <f t="shared" si="4"/>
        <v>193</v>
      </c>
      <c r="D142" t="s">
        <v>165</v>
      </c>
    </row>
    <row r="143" spans="1:4">
      <c r="A143" t="s">
        <v>498</v>
      </c>
      <c r="B143" t="s">
        <v>38</v>
      </c>
      <c r="C143">
        <f t="shared" si="4"/>
        <v>214</v>
      </c>
      <c r="D143" t="s">
        <v>233</v>
      </c>
    </row>
    <row r="144" spans="1:4">
      <c r="A144" t="s">
        <v>499</v>
      </c>
      <c r="B144" t="s">
        <v>38</v>
      </c>
      <c r="C144">
        <f t="shared" si="4"/>
        <v>160</v>
      </c>
      <c r="D144" t="s">
        <v>500</v>
      </c>
    </row>
    <row r="146" spans="1:2">
      <c r="A146" t="s">
        <v>508</v>
      </c>
      <c r="B146">
        <f>COUNTA(A13:A144)</f>
        <v>132</v>
      </c>
    </row>
  </sheetData>
  <sortState ref="A11:D142">
    <sortCondition ref="A11:A142"/>
  </sortState>
  <mergeCells count="2">
    <mergeCell ref="A1:B1"/>
    <mergeCell ref="C1:D1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6"/>
  <sheetViews>
    <sheetView workbookViewId="0">
      <selection activeCell="D1" sqref="A1:E1"/>
    </sheetView>
  </sheetViews>
  <sheetFormatPr defaultRowHeight="16.5"/>
  <cols>
    <col min="1" max="1" width="14.875" bestFit="1" customWidth="1"/>
    <col min="3" max="3" width="18.5" bestFit="1" customWidth="1"/>
    <col min="4" max="4" width="12.625" customWidth="1"/>
  </cols>
  <sheetData>
    <row r="1" spans="1:5" ht="33" customHeight="1" thickBot="1">
      <c r="A1" s="65" t="s">
        <v>2263</v>
      </c>
      <c r="B1" s="70"/>
      <c r="C1" s="70"/>
      <c r="D1" s="67" t="s">
        <v>2265</v>
      </c>
      <c r="E1" s="69"/>
    </row>
    <row r="3" spans="1:5">
      <c r="A3" s="32" t="s">
        <v>2137</v>
      </c>
    </row>
    <row r="12" spans="1:5" s="1" customFormat="1">
      <c r="A12" s="1" t="s">
        <v>0</v>
      </c>
      <c r="B12" s="1" t="s">
        <v>1</v>
      </c>
      <c r="C12" s="1" t="s">
        <v>509</v>
      </c>
      <c r="D12" s="1" t="s">
        <v>510</v>
      </c>
    </row>
    <row r="13" spans="1:5">
      <c r="A13" t="s">
        <v>538</v>
      </c>
      <c r="B13" t="s">
        <v>5</v>
      </c>
      <c r="C13">
        <f t="shared" ref="C13:C44" si="0">LEN(D13)</f>
        <v>197</v>
      </c>
      <c r="D13" t="s">
        <v>539</v>
      </c>
    </row>
    <row r="14" spans="1:5">
      <c r="A14" t="s">
        <v>540</v>
      </c>
      <c r="B14" t="s">
        <v>38</v>
      </c>
      <c r="C14">
        <f t="shared" si="0"/>
        <v>276</v>
      </c>
      <c r="D14" t="s">
        <v>541</v>
      </c>
    </row>
    <row r="15" spans="1:5">
      <c r="A15" t="s">
        <v>542</v>
      </c>
      <c r="B15" t="s">
        <v>49</v>
      </c>
      <c r="C15">
        <f t="shared" si="0"/>
        <v>186</v>
      </c>
      <c r="D15" t="s">
        <v>543</v>
      </c>
    </row>
    <row r="16" spans="1:5">
      <c r="A16" t="s">
        <v>544</v>
      </c>
      <c r="B16" t="s">
        <v>49</v>
      </c>
      <c r="C16">
        <f t="shared" si="0"/>
        <v>162</v>
      </c>
      <c r="D16" t="s">
        <v>545</v>
      </c>
    </row>
    <row r="17" spans="1:4">
      <c r="A17" t="s">
        <v>546</v>
      </c>
      <c r="B17" t="s">
        <v>38</v>
      </c>
      <c r="C17">
        <f t="shared" si="0"/>
        <v>214</v>
      </c>
      <c r="D17" t="s">
        <v>88</v>
      </c>
    </row>
    <row r="18" spans="1:4">
      <c r="A18" t="s">
        <v>547</v>
      </c>
      <c r="B18" t="s">
        <v>38</v>
      </c>
      <c r="C18">
        <f t="shared" si="0"/>
        <v>246</v>
      </c>
      <c r="D18" t="s">
        <v>245</v>
      </c>
    </row>
    <row r="19" spans="1:4">
      <c r="A19" t="s">
        <v>548</v>
      </c>
      <c r="B19" t="s">
        <v>38</v>
      </c>
      <c r="C19">
        <f t="shared" si="0"/>
        <v>285</v>
      </c>
      <c r="D19" t="s">
        <v>549</v>
      </c>
    </row>
    <row r="20" spans="1:4">
      <c r="A20" t="s">
        <v>511</v>
      </c>
      <c r="B20" t="s">
        <v>5</v>
      </c>
      <c r="C20">
        <f t="shared" si="0"/>
        <v>497</v>
      </c>
      <c r="D20" t="s">
        <v>28</v>
      </c>
    </row>
    <row r="21" spans="1:4">
      <c r="A21" t="s">
        <v>550</v>
      </c>
      <c r="B21" t="s">
        <v>38</v>
      </c>
      <c r="C21">
        <f t="shared" si="0"/>
        <v>224</v>
      </c>
      <c r="D21" t="s">
        <v>120</v>
      </c>
    </row>
    <row r="22" spans="1:4">
      <c r="A22" t="s">
        <v>551</v>
      </c>
      <c r="B22" t="s">
        <v>49</v>
      </c>
      <c r="C22">
        <f t="shared" si="0"/>
        <v>213</v>
      </c>
      <c r="D22" t="s">
        <v>231</v>
      </c>
    </row>
    <row r="23" spans="1:4">
      <c r="A23" t="s">
        <v>552</v>
      </c>
      <c r="B23" t="s">
        <v>38</v>
      </c>
      <c r="C23">
        <f t="shared" si="0"/>
        <v>199</v>
      </c>
      <c r="D23" t="s">
        <v>553</v>
      </c>
    </row>
    <row r="24" spans="1:4">
      <c r="A24" t="s">
        <v>554</v>
      </c>
      <c r="B24" t="s">
        <v>49</v>
      </c>
      <c r="C24">
        <f t="shared" si="0"/>
        <v>358</v>
      </c>
      <c r="D24" t="s">
        <v>555</v>
      </c>
    </row>
    <row r="25" spans="1:4">
      <c r="A25" t="s">
        <v>512</v>
      </c>
      <c r="B25" t="s">
        <v>5</v>
      </c>
      <c r="C25">
        <f t="shared" si="0"/>
        <v>460</v>
      </c>
      <c r="D25" t="s">
        <v>513</v>
      </c>
    </row>
    <row r="26" spans="1:4">
      <c r="A26" t="s">
        <v>514</v>
      </c>
      <c r="B26" t="s">
        <v>5</v>
      </c>
      <c r="C26">
        <f t="shared" si="0"/>
        <v>325</v>
      </c>
      <c r="D26" t="s">
        <v>515</v>
      </c>
    </row>
    <row r="27" spans="1:4">
      <c r="A27" t="s">
        <v>556</v>
      </c>
      <c r="B27" t="s">
        <v>38</v>
      </c>
      <c r="C27">
        <f t="shared" si="0"/>
        <v>231</v>
      </c>
      <c r="D27" t="s">
        <v>229</v>
      </c>
    </row>
    <row r="28" spans="1:4">
      <c r="A28" t="s">
        <v>557</v>
      </c>
      <c r="B28" t="s">
        <v>122</v>
      </c>
      <c r="C28">
        <f t="shared" si="0"/>
        <v>231</v>
      </c>
      <c r="D28" t="s">
        <v>257</v>
      </c>
    </row>
    <row r="29" spans="1:4">
      <c r="A29" t="s">
        <v>558</v>
      </c>
      <c r="B29" t="s">
        <v>49</v>
      </c>
      <c r="C29">
        <f t="shared" si="0"/>
        <v>171</v>
      </c>
      <c r="D29" t="s">
        <v>559</v>
      </c>
    </row>
    <row r="30" spans="1:4">
      <c r="A30" t="s">
        <v>560</v>
      </c>
      <c r="B30" t="s">
        <v>49</v>
      </c>
      <c r="C30">
        <f t="shared" si="0"/>
        <v>148</v>
      </c>
      <c r="D30" t="s">
        <v>78</v>
      </c>
    </row>
    <row r="31" spans="1:4">
      <c r="A31" t="s">
        <v>516</v>
      </c>
      <c r="B31" t="s">
        <v>5</v>
      </c>
      <c r="C31">
        <f t="shared" si="0"/>
        <v>466</v>
      </c>
      <c r="D31" t="s">
        <v>517</v>
      </c>
    </row>
    <row r="32" spans="1:4">
      <c r="A32" t="s">
        <v>561</v>
      </c>
      <c r="B32" t="s">
        <v>38</v>
      </c>
      <c r="C32">
        <f t="shared" si="0"/>
        <v>118</v>
      </c>
      <c r="D32" t="s">
        <v>562</v>
      </c>
    </row>
    <row r="33" spans="1:4">
      <c r="A33" t="s">
        <v>563</v>
      </c>
      <c r="B33" t="s">
        <v>38</v>
      </c>
      <c r="C33">
        <f t="shared" si="0"/>
        <v>102</v>
      </c>
      <c r="D33" t="s">
        <v>564</v>
      </c>
    </row>
    <row r="34" spans="1:4">
      <c r="A34" t="s">
        <v>565</v>
      </c>
      <c r="B34" t="s">
        <v>38</v>
      </c>
      <c r="C34">
        <f t="shared" si="0"/>
        <v>220</v>
      </c>
      <c r="D34" t="s">
        <v>566</v>
      </c>
    </row>
    <row r="35" spans="1:4">
      <c r="A35" t="s">
        <v>567</v>
      </c>
      <c r="B35" t="s">
        <v>38</v>
      </c>
      <c r="C35">
        <f t="shared" si="0"/>
        <v>180</v>
      </c>
      <c r="D35" t="s">
        <v>147</v>
      </c>
    </row>
    <row r="36" spans="1:4">
      <c r="A36" t="s">
        <v>568</v>
      </c>
      <c r="B36" t="s">
        <v>38</v>
      </c>
      <c r="C36">
        <f t="shared" si="0"/>
        <v>190</v>
      </c>
      <c r="D36" t="s">
        <v>569</v>
      </c>
    </row>
    <row r="37" spans="1:4">
      <c r="A37" t="s">
        <v>570</v>
      </c>
      <c r="B37" t="s">
        <v>38</v>
      </c>
      <c r="C37">
        <f t="shared" si="0"/>
        <v>272</v>
      </c>
      <c r="D37" t="s">
        <v>143</v>
      </c>
    </row>
    <row r="38" spans="1:4">
      <c r="A38" t="s">
        <v>571</v>
      </c>
      <c r="B38" t="s">
        <v>38</v>
      </c>
      <c r="C38">
        <f t="shared" si="0"/>
        <v>338</v>
      </c>
      <c r="D38" t="s">
        <v>237</v>
      </c>
    </row>
    <row r="39" spans="1:4">
      <c r="A39" t="s">
        <v>572</v>
      </c>
      <c r="B39" t="s">
        <v>38</v>
      </c>
      <c r="C39">
        <f t="shared" si="0"/>
        <v>193</v>
      </c>
      <c r="D39" t="s">
        <v>239</v>
      </c>
    </row>
    <row r="40" spans="1:4">
      <c r="A40" t="s">
        <v>518</v>
      </c>
      <c r="B40" t="s">
        <v>5</v>
      </c>
      <c r="C40">
        <f t="shared" si="0"/>
        <v>537</v>
      </c>
      <c r="D40" t="s">
        <v>32</v>
      </c>
    </row>
    <row r="41" spans="1:4">
      <c r="A41" t="s">
        <v>573</v>
      </c>
      <c r="B41" t="s">
        <v>49</v>
      </c>
      <c r="C41">
        <f t="shared" si="0"/>
        <v>173</v>
      </c>
      <c r="D41" t="s">
        <v>241</v>
      </c>
    </row>
    <row r="42" spans="1:4">
      <c r="A42" t="s">
        <v>519</v>
      </c>
      <c r="B42" t="s">
        <v>5</v>
      </c>
      <c r="C42">
        <f t="shared" si="0"/>
        <v>638</v>
      </c>
      <c r="D42" t="s">
        <v>520</v>
      </c>
    </row>
    <row r="43" spans="1:4">
      <c r="A43" t="s">
        <v>574</v>
      </c>
      <c r="B43" t="s">
        <v>49</v>
      </c>
      <c r="C43">
        <f t="shared" si="0"/>
        <v>454</v>
      </c>
      <c r="D43" t="s">
        <v>575</v>
      </c>
    </row>
    <row r="44" spans="1:4">
      <c r="A44" t="s">
        <v>576</v>
      </c>
      <c r="B44" t="s">
        <v>38</v>
      </c>
      <c r="C44">
        <f t="shared" si="0"/>
        <v>144</v>
      </c>
      <c r="D44" t="s">
        <v>577</v>
      </c>
    </row>
    <row r="45" spans="1:4">
      <c r="A45" t="s">
        <v>578</v>
      </c>
      <c r="B45" t="s">
        <v>38</v>
      </c>
      <c r="C45">
        <f t="shared" ref="C45:C76" si="1">LEN(D45)</f>
        <v>229</v>
      </c>
      <c r="D45" t="s">
        <v>579</v>
      </c>
    </row>
    <row r="46" spans="1:4">
      <c r="A46" t="s">
        <v>521</v>
      </c>
      <c r="B46" t="s">
        <v>5</v>
      </c>
      <c r="C46">
        <f t="shared" si="1"/>
        <v>374</v>
      </c>
      <c r="D46" t="s">
        <v>522</v>
      </c>
    </row>
    <row r="47" spans="1:4">
      <c r="A47" t="s">
        <v>580</v>
      </c>
      <c r="B47" t="s">
        <v>38</v>
      </c>
      <c r="C47">
        <f t="shared" si="1"/>
        <v>285</v>
      </c>
      <c r="D47" t="s">
        <v>581</v>
      </c>
    </row>
    <row r="48" spans="1:4">
      <c r="A48" t="s">
        <v>582</v>
      </c>
      <c r="B48" t="s">
        <v>49</v>
      </c>
      <c r="C48">
        <f t="shared" si="1"/>
        <v>277</v>
      </c>
      <c r="D48" t="s">
        <v>583</v>
      </c>
    </row>
    <row r="49" spans="1:4">
      <c r="A49" t="s">
        <v>584</v>
      </c>
      <c r="B49" t="s">
        <v>49</v>
      </c>
      <c r="C49">
        <f t="shared" si="1"/>
        <v>194</v>
      </c>
      <c r="D49" t="s">
        <v>585</v>
      </c>
    </row>
    <row r="50" spans="1:4">
      <c r="A50" t="s">
        <v>586</v>
      </c>
      <c r="B50" t="s">
        <v>38</v>
      </c>
      <c r="C50">
        <f t="shared" si="1"/>
        <v>282</v>
      </c>
      <c r="D50" t="s">
        <v>587</v>
      </c>
    </row>
    <row r="51" spans="1:4">
      <c r="A51" t="s">
        <v>588</v>
      </c>
      <c r="B51" t="s">
        <v>49</v>
      </c>
      <c r="C51">
        <f t="shared" si="1"/>
        <v>290</v>
      </c>
      <c r="D51" t="s">
        <v>589</v>
      </c>
    </row>
    <row r="52" spans="1:4">
      <c r="A52" t="s">
        <v>590</v>
      </c>
      <c r="B52" t="s">
        <v>49</v>
      </c>
      <c r="C52">
        <f t="shared" si="1"/>
        <v>179</v>
      </c>
      <c r="D52" t="s">
        <v>223</v>
      </c>
    </row>
    <row r="53" spans="1:4">
      <c r="A53" t="s">
        <v>591</v>
      </c>
      <c r="B53" t="s">
        <v>49</v>
      </c>
      <c r="C53">
        <f t="shared" si="1"/>
        <v>213</v>
      </c>
      <c r="D53" t="s">
        <v>221</v>
      </c>
    </row>
    <row r="54" spans="1:4">
      <c r="A54" t="s">
        <v>592</v>
      </c>
      <c r="B54" t="s">
        <v>38</v>
      </c>
      <c r="C54">
        <f t="shared" si="1"/>
        <v>336</v>
      </c>
      <c r="D54" t="s">
        <v>41</v>
      </c>
    </row>
    <row r="55" spans="1:4">
      <c r="A55" t="s">
        <v>593</v>
      </c>
      <c r="B55" t="s">
        <v>38</v>
      </c>
      <c r="C55">
        <f t="shared" si="1"/>
        <v>193</v>
      </c>
      <c r="D55" t="s">
        <v>165</v>
      </c>
    </row>
    <row r="56" spans="1:4">
      <c r="A56" t="s">
        <v>594</v>
      </c>
      <c r="B56" t="s">
        <v>38</v>
      </c>
      <c r="C56">
        <f t="shared" si="1"/>
        <v>161</v>
      </c>
      <c r="D56" t="s">
        <v>595</v>
      </c>
    </row>
    <row r="57" spans="1:4">
      <c r="A57" t="s">
        <v>596</v>
      </c>
      <c r="B57" t="s">
        <v>38</v>
      </c>
      <c r="C57">
        <f t="shared" si="1"/>
        <v>187</v>
      </c>
      <c r="D57" t="s">
        <v>597</v>
      </c>
    </row>
    <row r="58" spans="1:4">
      <c r="A58" t="s">
        <v>598</v>
      </c>
      <c r="B58" t="s">
        <v>38</v>
      </c>
      <c r="C58">
        <f t="shared" si="1"/>
        <v>235</v>
      </c>
      <c r="D58" t="s">
        <v>189</v>
      </c>
    </row>
    <row r="59" spans="1:4">
      <c r="A59" t="s">
        <v>599</v>
      </c>
      <c r="B59" t="s">
        <v>38</v>
      </c>
      <c r="C59">
        <f t="shared" si="1"/>
        <v>137</v>
      </c>
      <c r="D59" t="s">
        <v>600</v>
      </c>
    </row>
    <row r="60" spans="1:4">
      <c r="A60" t="s">
        <v>601</v>
      </c>
      <c r="B60" t="s">
        <v>38</v>
      </c>
      <c r="C60">
        <f t="shared" si="1"/>
        <v>252</v>
      </c>
      <c r="D60" t="s">
        <v>602</v>
      </c>
    </row>
    <row r="61" spans="1:4">
      <c r="A61" t="s">
        <v>603</v>
      </c>
      <c r="B61" t="s">
        <v>49</v>
      </c>
      <c r="C61">
        <f t="shared" si="1"/>
        <v>372</v>
      </c>
      <c r="D61" t="s">
        <v>161</v>
      </c>
    </row>
    <row r="62" spans="1:4">
      <c r="A62" t="s">
        <v>604</v>
      </c>
      <c r="B62" t="s">
        <v>38</v>
      </c>
      <c r="C62">
        <f t="shared" si="1"/>
        <v>246</v>
      </c>
      <c r="D62" t="s">
        <v>54</v>
      </c>
    </row>
    <row r="63" spans="1:4">
      <c r="A63" t="s">
        <v>605</v>
      </c>
      <c r="B63" t="s">
        <v>49</v>
      </c>
      <c r="C63">
        <f t="shared" si="1"/>
        <v>410</v>
      </c>
      <c r="D63" t="s">
        <v>606</v>
      </c>
    </row>
    <row r="64" spans="1:4">
      <c r="A64" t="s">
        <v>607</v>
      </c>
      <c r="B64" t="s">
        <v>38</v>
      </c>
      <c r="C64">
        <f t="shared" si="1"/>
        <v>219</v>
      </c>
      <c r="D64" t="s">
        <v>227</v>
      </c>
    </row>
    <row r="65" spans="1:4">
      <c r="A65" t="s">
        <v>608</v>
      </c>
      <c r="B65" t="s">
        <v>49</v>
      </c>
      <c r="C65">
        <f t="shared" si="1"/>
        <v>203</v>
      </c>
      <c r="D65" t="s">
        <v>52</v>
      </c>
    </row>
    <row r="66" spans="1:4">
      <c r="A66" t="s">
        <v>727</v>
      </c>
      <c r="B66" t="s">
        <v>273</v>
      </c>
      <c r="C66">
        <f t="shared" si="1"/>
        <v>283</v>
      </c>
      <c r="D66" t="s">
        <v>728</v>
      </c>
    </row>
    <row r="67" spans="1:4">
      <c r="A67" t="s">
        <v>729</v>
      </c>
      <c r="B67" t="s">
        <v>273</v>
      </c>
      <c r="C67">
        <f t="shared" si="1"/>
        <v>293</v>
      </c>
      <c r="D67" t="s">
        <v>730</v>
      </c>
    </row>
    <row r="68" spans="1:4">
      <c r="A68" t="s">
        <v>609</v>
      </c>
      <c r="B68" t="s">
        <v>49</v>
      </c>
      <c r="C68">
        <f t="shared" si="1"/>
        <v>394</v>
      </c>
      <c r="D68" t="s">
        <v>610</v>
      </c>
    </row>
    <row r="69" spans="1:4">
      <c r="A69" t="s">
        <v>611</v>
      </c>
      <c r="B69" t="s">
        <v>38</v>
      </c>
      <c r="C69">
        <f t="shared" si="1"/>
        <v>370</v>
      </c>
      <c r="D69" t="s">
        <v>473</v>
      </c>
    </row>
    <row r="70" spans="1:4">
      <c r="A70" t="s">
        <v>612</v>
      </c>
      <c r="B70" t="s">
        <v>122</v>
      </c>
      <c r="C70">
        <f t="shared" si="1"/>
        <v>124</v>
      </c>
      <c r="D70" t="s">
        <v>613</v>
      </c>
    </row>
    <row r="71" spans="1:4">
      <c r="A71" t="s">
        <v>614</v>
      </c>
      <c r="B71" t="s">
        <v>38</v>
      </c>
      <c r="C71">
        <f t="shared" si="1"/>
        <v>176</v>
      </c>
      <c r="D71" t="s">
        <v>615</v>
      </c>
    </row>
    <row r="72" spans="1:4">
      <c r="A72" t="s">
        <v>616</v>
      </c>
      <c r="B72" t="s">
        <v>49</v>
      </c>
      <c r="C72">
        <f t="shared" si="1"/>
        <v>362</v>
      </c>
      <c r="D72" t="s">
        <v>617</v>
      </c>
    </row>
    <row r="73" spans="1:4">
      <c r="A73" t="s">
        <v>618</v>
      </c>
      <c r="B73" t="s">
        <v>38</v>
      </c>
      <c r="C73">
        <f t="shared" si="1"/>
        <v>129</v>
      </c>
      <c r="D73" t="s">
        <v>619</v>
      </c>
    </row>
    <row r="74" spans="1:4">
      <c r="A74" t="s">
        <v>620</v>
      </c>
      <c r="B74" t="s">
        <v>38</v>
      </c>
      <c r="C74">
        <f t="shared" si="1"/>
        <v>406</v>
      </c>
      <c r="D74" t="s">
        <v>621</v>
      </c>
    </row>
    <row r="75" spans="1:4">
      <c r="A75" t="s">
        <v>622</v>
      </c>
      <c r="B75" t="s">
        <v>49</v>
      </c>
      <c r="C75">
        <f t="shared" si="1"/>
        <v>231</v>
      </c>
      <c r="D75" t="s">
        <v>72</v>
      </c>
    </row>
    <row r="76" spans="1:4">
      <c r="A76" t="s">
        <v>623</v>
      </c>
      <c r="B76" t="s">
        <v>38</v>
      </c>
      <c r="C76">
        <f t="shared" si="1"/>
        <v>145</v>
      </c>
      <c r="D76" t="s">
        <v>624</v>
      </c>
    </row>
    <row r="77" spans="1:4">
      <c r="A77" t="s">
        <v>625</v>
      </c>
      <c r="B77" t="s">
        <v>38</v>
      </c>
      <c r="C77">
        <f t="shared" ref="C77:C108" si="2">LEN(D77)</f>
        <v>164</v>
      </c>
      <c r="D77" t="s">
        <v>76</v>
      </c>
    </row>
    <row r="78" spans="1:4">
      <c r="A78" t="s">
        <v>626</v>
      </c>
      <c r="B78" t="s">
        <v>5</v>
      </c>
      <c r="C78">
        <f t="shared" si="2"/>
        <v>391</v>
      </c>
      <c r="D78" t="s">
        <v>627</v>
      </c>
    </row>
    <row r="79" spans="1:4">
      <c r="A79" t="s">
        <v>628</v>
      </c>
      <c r="B79" t="s">
        <v>49</v>
      </c>
      <c r="C79">
        <f t="shared" si="2"/>
        <v>200</v>
      </c>
      <c r="D79" t="s">
        <v>191</v>
      </c>
    </row>
    <row r="80" spans="1:4">
      <c r="A80" t="s">
        <v>523</v>
      </c>
      <c r="B80" t="s">
        <v>5</v>
      </c>
      <c r="C80">
        <f t="shared" si="2"/>
        <v>341</v>
      </c>
      <c r="D80" t="s">
        <v>524</v>
      </c>
    </row>
    <row r="81" spans="1:4">
      <c r="A81" t="s">
        <v>629</v>
      </c>
      <c r="B81" t="s">
        <v>38</v>
      </c>
      <c r="C81">
        <f t="shared" si="2"/>
        <v>214</v>
      </c>
      <c r="D81" t="s">
        <v>233</v>
      </c>
    </row>
    <row r="82" spans="1:4">
      <c r="A82" t="s">
        <v>525</v>
      </c>
      <c r="B82" t="s">
        <v>5</v>
      </c>
      <c r="C82">
        <f t="shared" si="2"/>
        <v>518</v>
      </c>
      <c r="D82" t="s">
        <v>526</v>
      </c>
    </row>
    <row r="83" spans="1:4">
      <c r="A83" t="s">
        <v>630</v>
      </c>
      <c r="B83" t="s">
        <v>38</v>
      </c>
      <c r="C83">
        <f t="shared" si="2"/>
        <v>206</v>
      </c>
      <c r="D83" t="s">
        <v>631</v>
      </c>
    </row>
    <row r="84" spans="1:4">
      <c r="A84" t="s">
        <v>632</v>
      </c>
      <c r="B84" t="s">
        <v>49</v>
      </c>
      <c r="C84">
        <f t="shared" si="2"/>
        <v>400</v>
      </c>
      <c r="D84" t="s">
        <v>56</v>
      </c>
    </row>
    <row r="85" spans="1:4">
      <c r="A85" t="s">
        <v>633</v>
      </c>
      <c r="B85" t="s">
        <v>38</v>
      </c>
      <c r="C85">
        <f t="shared" si="2"/>
        <v>209</v>
      </c>
      <c r="D85" t="s">
        <v>253</v>
      </c>
    </row>
    <row r="86" spans="1:4">
      <c r="A86" t="s">
        <v>634</v>
      </c>
      <c r="B86" t="s">
        <v>38</v>
      </c>
      <c r="C86">
        <f t="shared" si="2"/>
        <v>144</v>
      </c>
      <c r="D86" t="s">
        <v>635</v>
      </c>
    </row>
    <row r="87" spans="1:4">
      <c r="A87" t="s">
        <v>636</v>
      </c>
      <c r="B87" t="s">
        <v>38</v>
      </c>
      <c r="C87">
        <f t="shared" si="2"/>
        <v>268</v>
      </c>
      <c r="D87" t="s">
        <v>173</v>
      </c>
    </row>
    <row r="88" spans="1:4">
      <c r="A88" t="s">
        <v>637</v>
      </c>
      <c r="B88" t="s">
        <v>38</v>
      </c>
      <c r="C88">
        <f t="shared" si="2"/>
        <v>258</v>
      </c>
      <c r="D88" t="s">
        <v>638</v>
      </c>
    </row>
    <row r="89" spans="1:4">
      <c r="A89" t="s">
        <v>639</v>
      </c>
      <c r="B89" t="s">
        <v>49</v>
      </c>
      <c r="C89">
        <f t="shared" si="2"/>
        <v>212</v>
      </c>
      <c r="D89" t="s">
        <v>70</v>
      </c>
    </row>
    <row r="90" spans="1:4">
      <c r="A90" t="s">
        <v>640</v>
      </c>
      <c r="B90" t="s">
        <v>49</v>
      </c>
      <c r="C90">
        <f t="shared" si="2"/>
        <v>251</v>
      </c>
      <c r="D90" t="s">
        <v>641</v>
      </c>
    </row>
    <row r="91" spans="1:4">
      <c r="A91" t="s">
        <v>642</v>
      </c>
      <c r="B91" t="s">
        <v>49</v>
      </c>
      <c r="C91">
        <f t="shared" si="2"/>
        <v>166</v>
      </c>
      <c r="D91" t="s">
        <v>643</v>
      </c>
    </row>
    <row r="92" spans="1:4">
      <c r="A92" t="s">
        <v>644</v>
      </c>
      <c r="B92" t="s">
        <v>49</v>
      </c>
      <c r="C92">
        <f t="shared" si="2"/>
        <v>163</v>
      </c>
      <c r="D92" t="s">
        <v>203</v>
      </c>
    </row>
    <row r="93" spans="1:4">
      <c r="A93" t="s">
        <v>645</v>
      </c>
      <c r="B93" t="s">
        <v>49</v>
      </c>
      <c r="C93">
        <f t="shared" si="2"/>
        <v>140</v>
      </c>
      <c r="D93" t="s">
        <v>646</v>
      </c>
    </row>
    <row r="94" spans="1:4">
      <c r="A94" t="s">
        <v>647</v>
      </c>
      <c r="B94" t="s">
        <v>38</v>
      </c>
      <c r="C94">
        <f t="shared" si="2"/>
        <v>274</v>
      </c>
      <c r="D94" t="s">
        <v>116</v>
      </c>
    </row>
    <row r="95" spans="1:4">
      <c r="A95" t="s">
        <v>648</v>
      </c>
      <c r="B95" t="s">
        <v>38</v>
      </c>
      <c r="C95">
        <f t="shared" si="2"/>
        <v>246</v>
      </c>
      <c r="D95" t="s">
        <v>649</v>
      </c>
    </row>
    <row r="96" spans="1:4">
      <c r="A96" t="s">
        <v>650</v>
      </c>
      <c r="B96" t="s">
        <v>49</v>
      </c>
      <c r="C96">
        <f t="shared" si="2"/>
        <v>192</v>
      </c>
      <c r="D96" t="s">
        <v>651</v>
      </c>
    </row>
    <row r="97" spans="1:4">
      <c r="A97" t="s">
        <v>652</v>
      </c>
      <c r="B97" t="s">
        <v>49</v>
      </c>
      <c r="C97">
        <f t="shared" si="2"/>
        <v>213</v>
      </c>
      <c r="D97" t="s">
        <v>114</v>
      </c>
    </row>
    <row r="98" spans="1:4">
      <c r="A98" t="s">
        <v>653</v>
      </c>
      <c r="B98" t="s">
        <v>38</v>
      </c>
      <c r="C98">
        <f t="shared" si="2"/>
        <v>286</v>
      </c>
      <c r="D98" t="s">
        <v>654</v>
      </c>
    </row>
    <row r="99" spans="1:4">
      <c r="A99" t="s">
        <v>655</v>
      </c>
      <c r="B99" t="s">
        <v>38</v>
      </c>
      <c r="C99">
        <f t="shared" si="2"/>
        <v>326</v>
      </c>
      <c r="D99" t="s">
        <v>434</v>
      </c>
    </row>
    <row r="100" spans="1:4">
      <c r="A100" t="s">
        <v>656</v>
      </c>
      <c r="B100" t="s">
        <v>38</v>
      </c>
      <c r="C100">
        <f t="shared" si="2"/>
        <v>133</v>
      </c>
      <c r="D100" t="s">
        <v>108</v>
      </c>
    </row>
    <row r="101" spans="1:4">
      <c r="A101" t="s">
        <v>657</v>
      </c>
      <c r="B101" t="s">
        <v>38</v>
      </c>
      <c r="C101">
        <f t="shared" si="2"/>
        <v>150</v>
      </c>
      <c r="D101" t="s">
        <v>318</v>
      </c>
    </row>
    <row r="102" spans="1:4">
      <c r="A102" t="s">
        <v>658</v>
      </c>
      <c r="B102" t="s">
        <v>38</v>
      </c>
      <c r="C102">
        <f t="shared" si="2"/>
        <v>228</v>
      </c>
      <c r="D102" t="s">
        <v>104</v>
      </c>
    </row>
    <row r="103" spans="1:4">
      <c r="A103" t="s">
        <v>659</v>
      </c>
      <c r="B103" t="s">
        <v>38</v>
      </c>
      <c r="C103">
        <f t="shared" si="2"/>
        <v>164</v>
      </c>
      <c r="D103" t="s">
        <v>482</v>
      </c>
    </row>
    <row r="104" spans="1:4">
      <c r="A104" t="s">
        <v>660</v>
      </c>
      <c r="B104" t="s">
        <v>38</v>
      </c>
      <c r="C104">
        <f t="shared" si="2"/>
        <v>202</v>
      </c>
      <c r="D104" t="s">
        <v>661</v>
      </c>
    </row>
    <row r="105" spans="1:4">
      <c r="A105" t="s">
        <v>662</v>
      </c>
      <c r="B105" t="s">
        <v>38</v>
      </c>
      <c r="C105">
        <f t="shared" si="2"/>
        <v>212</v>
      </c>
      <c r="D105" t="s">
        <v>663</v>
      </c>
    </row>
    <row r="106" spans="1:4">
      <c r="A106" t="s">
        <v>664</v>
      </c>
      <c r="B106" t="s">
        <v>49</v>
      </c>
      <c r="C106">
        <f t="shared" si="2"/>
        <v>161</v>
      </c>
      <c r="D106" t="s">
        <v>665</v>
      </c>
    </row>
    <row r="107" spans="1:4">
      <c r="A107" t="s">
        <v>666</v>
      </c>
      <c r="B107" t="s">
        <v>38</v>
      </c>
      <c r="C107">
        <f t="shared" si="2"/>
        <v>157</v>
      </c>
      <c r="D107" t="s">
        <v>94</v>
      </c>
    </row>
    <row r="108" spans="1:4">
      <c r="A108" t="s">
        <v>667</v>
      </c>
      <c r="B108" t="s">
        <v>38</v>
      </c>
      <c r="C108">
        <f t="shared" si="2"/>
        <v>113</v>
      </c>
      <c r="D108" t="s">
        <v>668</v>
      </c>
    </row>
    <row r="109" spans="1:4">
      <c r="A109" t="s">
        <v>527</v>
      </c>
      <c r="B109" t="s">
        <v>5</v>
      </c>
      <c r="C109">
        <f t="shared" ref="C109:C140" si="3">LEN(D109)</f>
        <v>451</v>
      </c>
      <c r="D109" t="s">
        <v>528</v>
      </c>
    </row>
    <row r="110" spans="1:4">
      <c r="A110" t="s">
        <v>669</v>
      </c>
      <c r="B110" t="s">
        <v>49</v>
      </c>
      <c r="C110">
        <f t="shared" si="3"/>
        <v>207</v>
      </c>
      <c r="D110" t="s">
        <v>670</v>
      </c>
    </row>
    <row r="111" spans="1:4">
      <c r="A111" t="s">
        <v>671</v>
      </c>
      <c r="B111" t="s">
        <v>38</v>
      </c>
      <c r="C111">
        <f t="shared" si="3"/>
        <v>177</v>
      </c>
      <c r="D111" t="s">
        <v>672</v>
      </c>
    </row>
    <row r="112" spans="1:4">
      <c r="A112" t="s">
        <v>529</v>
      </c>
      <c r="B112" t="s">
        <v>5</v>
      </c>
      <c r="C112">
        <f t="shared" si="3"/>
        <v>650</v>
      </c>
      <c r="D112" t="s">
        <v>10</v>
      </c>
    </row>
    <row r="113" spans="1:4">
      <c r="A113" t="s">
        <v>530</v>
      </c>
      <c r="B113" t="s">
        <v>5</v>
      </c>
      <c r="C113">
        <f t="shared" si="3"/>
        <v>439</v>
      </c>
      <c r="D113" t="s">
        <v>26</v>
      </c>
    </row>
    <row r="114" spans="1:4">
      <c r="A114" t="s">
        <v>673</v>
      </c>
      <c r="B114" t="s">
        <v>38</v>
      </c>
      <c r="C114">
        <f t="shared" si="3"/>
        <v>309</v>
      </c>
      <c r="D114" t="s">
        <v>197</v>
      </c>
    </row>
    <row r="115" spans="1:4">
      <c r="A115" t="s">
        <v>731</v>
      </c>
      <c r="B115" t="s">
        <v>273</v>
      </c>
      <c r="C115">
        <f t="shared" si="3"/>
        <v>332</v>
      </c>
      <c r="D115" t="s">
        <v>732</v>
      </c>
    </row>
    <row r="116" spans="1:4">
      <c r="A116" t="s">
        <v>674</v>
      </c>
      <c r="B116" t="s">
        <v>38</v>
      </c>
      <c r="C116">
        <f t="shared" si="3"/>
        <v>285</v>
      </c>
      <c r="D116" t="s">
        <v>490</v>
      </c>
    </row>
    <row r="117" spans="1:4">
      <c r="A117" t="s">
        <v>675</v>
      </c>
      <c r="B117" t="s">
        <v>38</v>
      </c>
      <c r="C117">
        <f t="shared" si="3"/>
        <v>223</v>
      </c>
      <c r="D117" t="s">
        <v>676</v>
      </c>
    </row>
    <row r="118" spans="1:4">
      <c r="A118" t="s">
        <v>677</v>
      </c>
      <c r="B118" t="s">
        <v>38</v>
      </c>
      <c r="C118">
        <f t="shared" si="3"/>
        <v>241</v>
      </c>
      <c r="D118" t="s">
        <v>678</v>
      </c>
    </row>
    <row r="119" spans="1:4">
      <c r="A119" t="s">
        <v>679</v>
      </c>
      <c r="B119" t="s">
        <v>49</v>
      </c>
      <c r="C119">
        <f t="shared" si="3"/>
        <v>207</v>
      </c>
      <c r="D119" t="s">
        <v>680</v>
      </c>
    </row>
    <row r="120" spans="1:4">
      <c r="A120" t="s">
        <v>681</v>
      </c>
      <c r="B120" t="s">
        <v>49</v>
      </c>
      <c r="C120">
        <f t="shared" si="3"/>
        <v>252</v>
      </c>
      <c r="D120" t="s">
        <v>181</v>
      </c>
    </row>
    <row r="121" spans="1:4">
      <c r="A121" t="s">
        <v>682</v>
      </c>
      <c r="B121" t="s">
        <v>38</v>
      </c>
      <c r="C121">
        <f t="shared" si="3"/>
        <v>318</v>
      </c>
      <c r="D121" t="s">
        <v>179</v>
      </c>
    </row>
    <row r="122" spans="1:4">
      <c r="A122" t="s">
        <v>683</v>
      </c>
      <c r="B122" t="s">
        <v>49</v>
      </c>
      <c r="C122">
        <f t="shared" si="3"/>
        <v>304</v>
      </c>
      <c r="D122" t="s">
        <v>177</v>
      </c>
    </row>
    <row r="123" spans="1:4">
      <c r="A123" t="s">
        <v>531</v>
      </c>
      <c r="B123" t="s">
        <v>5</v>
      </c>
      <c r="C123">
        <f t="shared" si="3"/>
        <v>476</v>
      </c>
      <c r="D123" t="s">
        <v>532</v>
      </c>
    </row>
    <row r="124" spans="1:4">
      <c r="A124" t="s">
        <v>684</v>
      </c>
      <c r="B124" t="s">
        <v>38</v>
      </c>
      <c r="C124">
        <f t="shared" si="3"/>
        <v>194</v>
      </c>
      <c r="D124" t="s">
        <v>139</v>
      </c>
    </row>
    <row r="125" spans="1:4">
      <c r="A125" t="s">
        <v>685</v>
      </c>
      <c r="B125" t="s">
        <v>49</v>
      </c>
      <c r="C125">
        <f t="shared" si="3"/>
        <v>227</v>
      </c>
      <c r="D125" t="s">
        <v>141</v>
      </c>
    </row>
    <row r="126" spans="1:4">
      <c r="A126" t="s">
        <v>686</v>
      </c>
      <c r="B126" t="s">
        <v>49</v>
      </c>
      <c r="C126">
        <f t="shared" si="3"/>
        <v>200</v>
      </c>
      <c r="D126" t="s">
        <v>687</v>
      </c>
    </row>
    <row r="127" spans="1:4">
      <c r="A127" t="s">
        <v>688</v>
      </c>
      <c r="B127" t="s">
        <v>38</v>
      </c>
      <c r="C127">
        <f t="shared" si="3"/>
        <v>344</v>
      </c>
      <c r="D127" t="s">
        <v>689</v>
      </c>
    </row>
    <row r="128" spans="1:4">
      <c r="A128" t="s">
        <v>690</v>
      </c>
      <c r="B128" t="s">
        <v>38</v>
      </c>
      <c r="C128">
        <f t="shared" si="3"/>
        <v>278</v>
      </c>
      <c r="D128" t="s">
        <v>691</v>
      </c>
    </row>
    <row r="129" spans="1:4">
      <c r="A129" t="s">
        <v>692</v>
      </c>
      <c r="B129" t="s">
        <v>38</v>
      </c>
      <c r="C129">
        <f t="shared" si="3"/>
        <v>186</v>
      </c>
      <c r="D129" t="s">
        <v>693</v>
      </c>
    </row>
    <row r="130" spans="1:4">
      <c r="A130" t="s">
        <v>694</v>
      </c>
      <c r="B130" t="s">
        <v>49</v>
      </c>
      <c r="C130">
        <f t="shared" si="3"/>
        <v>333</v>
      </c>
      <c r="D130" t="s">
        <v>131</v>
      </c>
    </row>
    <row r="131" spans="1:4">
      <c r="A131" t="s">
        <v>695</v>
      </c>
      <c r="B131" t="s">
        <v>5</v>
      </c>
      <c r="C131">
        <f t="shared" si="3"/>
        <v>432</v>
      </c>
      <c r="D131" t="s">
        <v>696</v>
      </c>
    </row>
    <row r="132" spans="1:4">
      <c r="A132" t="s">
        <v>697</v>
      </c>
      <c r="B132" t="s">
        <v>49</v>
      </c>
      <c r="C132">
        <f t="shared" si="3"/>
        <v>122</v>
      </c>
      <c r="D132" t="s">
        <v>698</v>
      </c>
    </row>
    <row r="133" spans="1:4">
      <c r="A133" t="s">
        <v>699</v>
      </c>
      <c r="B133" t="s">
        <v>38</v>
      </c>
      <c r="C133">
        <f t="shared" si="3"/>
        <v>145</v>
      </c>
      <c r="D133" t="s">
        <v>700</v>
      </c>
    </row>
    <row r="134" spans="1:4">
      <c r="A134" t="s">
        <v>733</v>
      </c>
      <c r="B134" t="s">
        <v>273</v>
      </c>
      <c r="C134">
        <f t="shared" si="3"/>
        <v>339</v>
      </c>
      <c r="D134" t="s">
        <v>274</v>
      </c>
    </row>
    <row r="135" spans="1:4">
      <c r="A135" t="s">
        <v>701</v>
      </c>
      <c r="B135" t="s">
        <v>49</v>
      </c>
      <c r="C135">
        <f t="shared" si="3"/>
        <v>149</v>
      </c>
      <c r="D135" t="s">
        <v>167</v>
      </c>
    </row>
    <row r="136" spans="1:4">
      <c r="A136" t="s">
        <v>533</v>
      </c>
      <c r="B136" t="s">
        <v>5</v>
      </c>
      <c r="C136">
        <f t="shared" si="3"/>
        <v>573</v>
      </c>
      <c r="D136" t="s">
        <v>24</v>
      </c>
    </row>
    <row r="137" spans="1:4">
      <c r="A137" t="s">
        <v>702</v>
      </c>
      <c r="B137" t="s">
        <v>49</v>
      </c>
      <c r="C137">
        <f t="shared" si="3"/>
        <v>201</v>
      </c>
      <c r="D137" t="s">
        <v>267</v>
      </c>
    </row>
    <row r="138" spans="1:4">
      <c r="A138" t="s">
        <v>703</v>
      </c>
      <c r="B138" t="s">
        <v>38</v>
      </c>
      <c r="C138">
        <f t="shared" si="3"/>
        <v>389</v>
      </c>
      <c r="D138" t="s">
        <v>269</v>
      </c>
    </row>
    <row r="139" spans="1:4">
      <c r="A139" t="s">
        <v>704</v>
      </c>
      <c r="B139" t="s">
        <v>38</v>
      </c>
      <c r="C139">
        <f t="shared" si="3"/>
        <v>404</v>
      </c>
      <c r="D139" t="s">
        <v>705</v>
      </c>
    </row>
    <row r="140" spans="1:4">
      <c r="A140" t="s">
        <v>706</v>
      </c>
      <c r="B140" t="s">
        <v>38</v>
      </c>
      <c r="C140">
        <f t="shared" si="3"/>
        <v>255</v>
      </c>
      <c r="D140" t="s">
        <v>707</v>
      </c>
    </row>
    <row r="141" spans="1:4">
      <c r="A141" t="s">
        <v>708</v>
      </c>
      <c r="B141" t="s">
        <v>49</v>
      </c>
      <c r="C141">
        <f t="shared" ref="C141:C154" si="4">LEN(D141)</f>
        <v>202</v>
      </c>
      <c r="D141" t="s">
        <v>709</v>
      </c>
    </row>
    <row r="142" spans="1:4">
      <c r="A142" t="s">
        <v>710</v>
      </c>
      <c r="B142" t="s">
        <v>38</v>
      </c>
      <c r="C142">
        <f t="shared" si="4"/>
        <v>318</v>
      </c>
      <c r="D142" t="s">
        <v>711</v>
      </c>
    </row>
    <row r="143" spans="1:4">
      <c r="A143" t="s">
        <v>712</v>
      </c>
      <c r="B143" t="s">
        <v>38</v>
      </c>
      <c r="C143">
        <f t="shared" si="4"/>
        <v>309</v>
      </c>
      <c r="D143" t="s">
        <v>713</v>
      </c>
    </row>
    <row r="144" spans="1:4">
      <c r="A144" t="s">
        <v>534</v>
      </c>
      <c r="B144" t="s">
        <v>5</v>
      </c>
      <c r="C144">
        <f t="shared" si="4"/>
        <v>483</v>
      </c>
      <c r="D144" t="s">
        <v>535</v>
      </c>
    </row>
    <row r="145" spans="1:4">
      <c r="A145" t="s">
        <v>714</v>
      </c>
      <c r="B145" t="s">
        <v>49</v>
      </c>
      <c r="C145">
        <f t="shared" si="4"/>
        <v>159</v>
      </c>
      <c r="D145" t="s">
        <v>62</v>
      </c>
    </row>
    <row r="146" spans="1:4">
      <c r="A146" t="s">
        <v>715</v>
      </c>
      <c r="B146" t="s">
        <v>49</v>
      </c>
      <c r="C146">
        <f t="shared" si="4"/>
        <v>232</v>
      </c>
      <c r="D146" t="s">
        <v>163</v>
      </c>
    </row>
    <row r="147" spans="1:4">
      <c r="A147" t="s">
        <v>716</v>
      </c>
      <c r="B147" t="s">
        <v>49</v>
      </c>
      <c r="C147">
        <f t="shared" si="4"/>
        <v>204</v>
      </c>
      <c r="D147" t="s">
        <v>129</v>
      </c>
    </row>
    <row r="148" spans="1:4">
      <c r="A148" t="s">
        <v>717</v>
      </c>
      <c r="B148" t="s">
        <v>49</v>
      </c>
      <c r="C148">
        <f t="shared" si="4"/>
        <v>219</v>
      </c>
      <c r="D148" t="s">
        <v>718</v>
      </c>
    </row>
    <row r="149" spans="1:4">
      <c r="A149" t="s">
        <v>719</v>
      </c>
      <c r="B149" t="s">
        <v>38</v>
      </c>
      <c r="C149">
        <f t="shared" si="4"/>
        <v>126</v>
      </c>
      <c r="D149" t="s">
        <v>60</v>
      </c>
    </row>
    <row r="150" spans="1:4">
      <c r="A150" t="s">
        <v>720</v>
      </c>
      <c r="B150" t="s">
        <v>38</v>
      </c>
      <c r="C150">
        <f t="shared" si="4"/>
        <v>208</v>
      </c>
      <c r="D150" t="s">
        <v>721</v>
      </c>
    </row>
    <row r="151" spans="1:4">
      <c r="A151" t="s">
        <v>722</v>
      </c>
      <c r="B151" t="s">
        <v>38</v>
      </c>
      <c r="C151">
        <f t="shared" si="4"/>
        <v>147</v>
      </c>
      <c r="D151" t="s">
        <v>723</v>
      </c>
    </row>
    <row r="152" spans="1:4">
      <c r="A152" t="s">
        <v>724</v>
      </c>
      <c r="B152" t="s">
        <v>38</v>
      </c>
      <c r="C152">
        <f t="shared" si="4"/>
        <v>189</v>
      </c>
      <c r="D152" t="s">
        <v>725</v>
      </c>
    </row>
    <row r="153" spans="1:4">
      <c r="A153" t="s">
        <v>536</v>
      </c>
      <c r="B153" t="s">
        <v>5</v>
      </c>
      <c r="C153">
        <f t="shared" si="4"/>
        <v>696</v>
      </c>
      <c r="D153" t="s">
        <v>537</v>
      </c>
    </row>
    <row r="154" spans="1:4">
      <c r="A154" t="s">
        <v>726</v>
      </c>
      <c r="B154" t="s">
        <v>49</v>
      </c>
      <c r="C154">
        <f t="shared" si="4"/>
        <v>142</v>
      </c>
      <c r="D154" t="s">
        <v>68</v>
      </c>
    </row>
    <row r="156" spans="1:4">
      <c r="A156" t="s">
        <v>734</v>
      </c>
      <c r="B156">
        <f>COUNTA(A13:A154)</f>
        <v>142</v>
      </c>
    </row>
  </sheetData>
  <sortState ref="A11:D152">
    <sortCondition ref="A11:A152"/>
  </sortState>
  <mergeCells count="2">
    <mergeCell ref="A1:C1"/>
    <mergeCell ref="D1:E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0"/>
  <sheetViews>
    <sheetView workbookViewId="0">
      <selection activeCell="I6" sqref="I6"/>
    </sheetView>
  </sheetViews>
  <sheetFormatPr defaultRowHeight="16.5"/>
  <cols>
    <col min="1" max="1" width="27" bestFit="1" customWidth="1"/>
  </cols>
  <sheetData>
    <row r="1" spans="1:6" ht="33" customHeight="1" thickBot="1">
      <c r="A1" s="65" t="s">
        <v>2263</v>
      </c>
      <c r="B1" s="65"/>
      <c r="C1" s="65"/>
      <c r="D1" s="67" t="s">
        <v>2265</v>
      </c>
      <c r="E1" s="69"/>
      <c r="F1" s="69"/>
    </row>
    <row r="3" spans="1:6">
      <c r="A3" s="33" t="s">
        <v>2251</v>
      </c>
    </row>
    <row r="12" spans="1:6" s="1" customFormat="1">
      <c r="A12" s="1" t="s">
        <v>0</v>
      </c>
      <c r="B12" s="1" t="s">
        <v>1</v>
      </c>
      <c r="C12" s="1" t="s">
        <v>509</v>
      </c>
      <c r="D12" s="1" t="s">
        <v>510</v>
      </c>
    </row>
    <row r="13" spans="1:6">
      <c r="A13" t="s">
        <v>764</v>
      </c>
      <c r="B13" t="s">
        <v>38</v>
      </c>
      <c r="C13">
        <f t="shared" ref="C13:C44" si="0">LEN(D13)</f>
        <v>165</v>
      </c>
      <c r="D13" t="s">
        <v>765</v>
      </c>
    </row>
    <row r="14" spans="1:6">
      <c r="A14" t="s">
        <v>766</v>
      </c>
      <c r="B14" t="s">
        <v>38</v>
      </c>
      <c r="C14">
        <f t="shared" si="0"/>
        <v>211</v>
      </c>
      <c r="D14" t="s">
        <v>359</v>
      </c>
    </row>
    <row r="15" spans="1:6">
      <c r="A15" t="s">
        <v>950</v>
      </c>
      <c r="B15" t="s">
        <v>273</v>
      </c>
      <c r="C15">
        <f t="shared" si="0"/>
        <v>339</v>
      </c>
      <c r="D15" t="s">
        <v>951</v>
      </c>
    </row>
    <row r="16" spans="1:6">
      <c r="A16" t="s">
        <v>735</v>
      </c>
      <c r="B16" t="s">
        <v>5</v>
      </c>
      <c r="C16">
        <f t="shared" si="0"/>
        <v>360</v>
      </c>
      <c r="D16" t="s">
        <v>736</v>
      </c>
    </row>
    <row r="17" spans="1:4">
      <c r="A17" t="s">
        <v>767</v>
      </c>
      <c r="B17" t="s">
        <v>38</v>
      </c>
      <c r="C17">
        <f t="shared" si="0"/>
        <v>223</v>
      </c>
      <c r="D17" t="s">
        <v>768</v>
      </c>
    </row>
    <row r="18" spans="1:4">
      <c r="A18" t="s">
        <v>769</v>
      </c>
      <c r="B18" t="s">
        <v>49</v>
      </c>
      <c r="C18">
        <f t="shared" si="0"/>
        <v>250</v>
      </c>
      <c r="D18" t="s">
        <v>50</v>
      </c>
    </row>
    <row r="19" spans="1:4">
      <c r="A19" t="s">
        <v>770</v>
      </c>
      <c r="B19" t="s">
        <v>5</v>
      </c>
      <c r="C19">
        <f t="shared" si="0"/>
        <v>502</v>
      </c>
      <c r="D19" t="s">
        <v>771</v>
      </c>
    </row>
    <row r="20" spans="1:4">
      <c r="A20" t="s">
        <v>772</v>
      </c>
      <c r="B20" t="s">
        <v>49</v>
      </c>
      <c r="C20">
        <f t="shared" si="0"/>
        <v>203</v>
      </c>
      <c r="D20" t="s">
        <v>773</v>
      </c>
    </row>
    <row r="21" spans="1:4">
      <c r="A21" t="s">
        <v>952</v>
      </c>
      <c r="B21" t="s">
        <v>273</v>
      </c>
      <c r="C21">
        <f t="shared" si="0"/>
        <v>356</v>
      </c>
      <c r="D21" t="s">
        <v>953</v>
      </c>
    </row>
    <row r="22" spans="1:4">
      <c r="A22" t="s">
        <v>774</v>
      </c>
      <c r="B22" t="s">
        <v>38</v>
      </c>
      <c r="C22">
        <f t="shared" si="0"/>
        <v>199</v>
      </c>
      <c r="D22" t="s">
        <v>337</v>
      </c>
    </row>
    <row r="23" spans="1:4">
      <c r="A23" t="s">
        <v>775</v>
      </c>
      <c r="B23" t="s">
        <v>38</v>
      </c>
      <c r="C23">
        <f t="shared" si="0"/>
        <v>190</v>
      </c>
      <c r="D23" t="s">
        <v>776</v>
      </c>
    </row>
    <row r="24" spans="1:4">
      <c r="A24" t="s">
        <v>777</v>
      </c>
      <c r="B24" t="s">
        <v>38</v>
      </c>
      <c r="C24">
        <f t="shared" si="0"/>
        <v>336</v>
      </c>
      <c r="D24" t="s">
        <v>778</v>
      </c>
    </row>
    <row r="25" spans="1:4">
      <c r="A25" t="s">
        <v>779</v>
      </c>
      <c r="B25" t="s">
        <v>38</v>
      </c>
      <c r="C25">
        <f t="shared" si="0"/>
        <v>228</v>
      </c>
      <c r="D25" t="s">
        <v>780</v>
      </c>
    </row>
    <row r="26" spans="1:4">
      <c r="A26" t="s">
        <v>781</v>
      </c>
      <c r="B26" t="s">
        <v>38</v>
      </c>
      <c r="C26">
        <f t="shared" si="0"/>
        <v>126</v>
      </c>
      <c r="D26" t="s">
        <v>60</v>
      </c>
    </row>
    <row r="27" spans="1:4">
      <c r="A27" t="s">
        <v>782</v>
      </c>
      <c r="B27" t="s">
        <v>49</v>
      </c>
      <c r="C27">
        <f t="shared" si="0"/>
        <v>142</v>
      </c>
      <c r="D27" t="s">
        <v>68</v>
      </c>
    </row>
    <row r="28" spans="1:4">
      <c r="A28" t="s">
        <v>737</v>
      </c>
      <c r="B28" t="s">
        <v>5</v>
      </c>
      <c r="C28">
        <f t="shared" si="0"/>
        <v>483</v>
      </c>
      <c r="D28" t="s">
        <v>738</v>
      </c>
    </row>
    <row r="29" spans="1:4">
      <c r="A29" t="s">
        <v>783</v>
      </c>
      <c r="B29" t="s">
        <v>49</v>
      </c>
      <c r="C29">
        <f t="shared" si="0"/>
        <v>159</v>
      </c>
      <c r="D29" t="s">
        <v>62</v>
      </c>
    </row>
    <row r="30" spans="1:4">
      <c r="A30" t="s">
        <v>784</v>
      </c>
      <c r="B30" t="s">
        <v>38</v>
      </c>
      <c r="C30">
        <f t="shared" si="0"/>
        <v>285</v>
      </c>
      <c r="D30" t="s">
        <v>64</v>
      </c>
    </row>
    <row r="31" spans="1:4">
      <c r="A31" t="s">
        <v>785</v>
      </c>
      <c r="B31" t="s">
        <v>49</v>
      </c>
      <c r="C31">
        <f t="shared" si="0"/>
        <v>362</v>
      </c>
      <c r="D31" t="s">
        <v>786</v>
      </c>
    </row>
    <row r="32" spans="1:4">
      <c r="A32" t="s">
        <v>787</v>
      </c>
      <c r="B32" t="s">
        <v>38</v>
      </c>
      <c r="C32">
        <f t="shared" si="0"/>
        <v>248</v>
      </c>
      <c r="D32" t="s">
        <v>788</v>
      </c>
    </row>
    <row r="33" spans="1:4">
      <c r="A33" t="s">
        <v>789</v>
      </c>
      <c r="B33" t="s">
        <v>38</v>
      </c>
      <c r="C33">
        <f t="shared" si="0"/>
        <v>363</v>
      </c>
      <c r="D33" t="s">
        <v>790</v>
      </c>
    </row>
    <row r="34" spans="1:4">
      <c r="A34" t="s">
        <v>739</v>
      </c>
      <c r="B34" t="s">
        <v>5</v>
      </c>
      <c r="C34">
        <f t="shared" si="0"/>
        <v>696</v>
      </c>
      <c r="D34" t="s">
        <v>14</v>
      </c>
    </row>
    <row r="35" spans="1:4">
      <c r="A35" t="s">
        <v>791</v>
      </c>
      <c r="B35" t="s">
        <v>49</v>
      </c>
      <c r="C35">
        <f t="shared" si="0"/>
        <v>142</v>
      </c>
      <c r="D35" t="s">
        <v>68</v>
      </c>
    </row>
    <row r="36" spans="1:4">
      <c r="A36" t="s">
        <v>792</v>
      </c>
      <c r="B36" t="s">
        <v>49</v>
      </c>
      <c r="C36">
        <f t="shared" si="0"/>
        <v>212</v>
      </c>
      <c r="D36" t="s">
        <v>70</v>
      </c>
    </row>
    <row r="37" spans="1:4">
      <c r="A37" t="s">
        <v>793</v>
      </c>
      <c r="B37" t="s">
        <v>49</v>
      </c>
      <c r="C37">
        <f t="shared" si="0"/>
        <v>227</v>
      </c>
      <c r="D37" t="s">
        <v>794</v>
      </c>
    </row>
    <row r="38" spans="1:4">
      <c r="A38" t="s">
        <v>795</v>
      </c>
      <c r="B38" t="s">
        <v>38</v>
      </c>
      <c r="C38">
        <f t="shared" si="0"/>
        <v>175</v>
      </c>
      <c r="D38" t="s">
        <v>74</v>
      </c>
    </row>
    <row r="39" spans="1:4">
      <c r="A39" t="s">
        <v>796</v>
      </c>
      <c r="B39" t="s">
        <v>38</v>
      </c>
      <c r="C39">
        <f t="shared" si="0"/>
        <v>164</v>
      </c>
      <c r="D39" t="s">
        <v>76</v>
      </c>
    </row>
    <row r="40" spans="1:4">
      <c r="A40" t="s">
        <v>797</v>
      </c>
      <c r="B40" t="s">
        <v>49</v>
      </c>
      <c r="C40">
        <f t="shared" si="0"/>
        <v>148</v>
      </c>
      <c r="D40" t="s">
        <v>78</v>
      </c>
    </row>
    <row r="41" spans="1:4">
      <c r="A41" t="s">
        <v>740</v>
      </c>
      <c r="B41" t="s">
        <v>5</v>
      </c>
      <c r="C41">
        <f t="shared" si="0"/>
        <v>650</v>
      </c>
      <c r="D41" t="s">
        <v>741</v>
      </c>
    </row>
    <row r="42" spans="1:4">
      <c r="A42" t="s">
        <v>798</v>
      </c>
      <c r="B42" t="s">
        <v>49</v>
      </c>
      <c r="C42">
        <f t="shared" si="0"/>
        <v>400</v>
      </c>
      <c r="D42" t="s">
        <v>799</v>
      </c>
    </row>
    <row r="43" spans="1:4">
      <c r="A43" t="s">
        <v>800</v>
      </c>
      <c r="B43" t="s">
        <v>49</v>
      </c>
      <c r="C43">
        <f t="shared" si="0"/>
        <v>252</v>
      </c>
      <c r="D43" t="s">
        <v>416</v>
      </c>
    </row>
    <row r="44" spans="1:4">
      <c r="A44" t="s">
        <v>801</v>
      </c>
      <c r="B44" t="s">
        <v>38</v>
      </c>
      <c r="C44">
        <f t="shared" si="0"/>
        <v>213</v>
      </c>
      <c r="D44" t="s">
        <v>102</v>
      </c>
    </row>
    <row r="45" spans="1:4">
      <c r="A45" t="s">
        <v>802</v>
      </c>
      <c r="B45" t="s">
        <v>38</v>
      </c>
      <c r="C45">
        <f t="shared" ref="C45:C76" si="1">LEN(D45)</f>
        <v>228</v>
      </c>
      <c r="D45" t="s">
        <v>104</v>
      </c>
    </row>
    <row r="46" spans="1:4">
      <c r="A46" t="s">
        <v>803</v>
      </c>
      <c r="B46" t="s">
        <v>38</v>
      </c>
      <c r="C46">
        <f t="shared" si="1"/>
        <v>150</v>
      </c>
      <c r="D46" t="s">
        <v>318</v>
      </c>
    </row>
    <row r="47" spans="1:4">
      <c r="A47" t="s">
        <v>804</v>
      </c>
      <c r="B47" t="s">
        <v>38</v>
      </c>
      <c r="C47">
        <f t="shared" si="1"/>
        <v>133</v>
      </c>
      <c r="D47" t="s">
        <v>108</v>
      </c>
    </row>
    <row r="48" spans="1:4">
      <c r="A48" t="s">
        <v>805</v>
      </c>
      <c r="B48" t="s">
        <v>38</v>
      </c>
      <c r="C48">
        <f t="shared" si="1"/>
        <v>326</v>
      </c>
      <c r="D48" t="s">
        <v>434</v>
      </c>
    </row>
    <row r="49" spans="1:4">
      <c r="A49" t="s">
        <v>806</v>
      </c>
      <c r="B49" t="s">
        <v>38</v>
      </c>
      <c r="C49">
        <f t="shared" si="1"/>
        <v>225</v>
      </c>
      <c r="D49" t="s">
        <v>112</v>
      </c>
    </row>
    <row r="50" spans="1:4">
      <c r="A50" t="s">
        <v>807</v>
      </c>
      <c r="B50" t="s">
        <v>49</v>
      </c>
      <c r="C50">
        <f t="shared" si="1"/>
        <v>213</v>
      </c>
      <c r="D50" t="s">
        <v>114</v>
      </c>
    </row>
    <row r="51" spans="1:4">
      <c r="A51" t="s">
        <v>808</v>
      </c>
      <c r="B51" t="s">
        <v>49</v>
      </c>
      <c r="C51">
        <f t="shared" si="1"/>
        <v>192</v>
      </c>
      <c r="D51" t="s">
        <v>651</v>
      </c>
    </row>
    <row r="52" spans="1:4">
      <c r="A52" t="s">
        <v>809</v>
      </c>
      <c r="B52" t="s">
        <v>38</v>
      </c>
      <c r="C52">
        <f t="shared" si="1"/>
        <v>326</v>
      </c>
      <c r="D52" t="s">
        <v>118</v>
      </c>
    </row>
    <row r="53" spans="1:4">
      <c r="A53" t="s">
        <v>810</v>
      </c>
      <c r="B53" t="s">
        <v>38</v>
      </c>
      <c r="C53">
        <f t="shared" si="1"/>
        <v>224</v>
      </c>
      <c r="D53" t="s">
        <v>120</v>
      </c>
    </row>
    <row r="54" spans="1:4">
      <c r="A54" t="s">
        <v>811</v>
      </c>
      <c r="B54" t="s">
        <v>49</v>
      </c>
      <c r="C54">
        <f t="shared" si="1"/>
        <v>201</v>
      </c>
      <c r="D54" t="s">
        <v>374</v>
      </c>
    </row>
    <row r="55" spans="1:4">
      <c r="A55" t="s">
        <v>812</v>
      </c>
      <c r="B55" t="s">
        <v>38</v>
      </c>
      <c r="C55">
        <f t="shared" si="1"/>
        <v>279</v>
      </c>
      <c r="D55" t="s">
        <v>813</v>
      </c>
    </row>
    <row r="56" spans="1:4">
      <c r="A56" t="s">
        <v>814</v>
      </c>
      <c r="B56" t="s">
        <v>38</v>
      </c>
      <c r="C56">
        <f t="shared" si="1"/>
        <v>344</v>
      </c>
      <c r="D56" t="s">
        <v>689</v>
      </c>
    </row>
    <row r="57" spans="1:4">
      <c r="A57" t="s">
        <v>815</v>
      </c>
      <c r="B57" t="s">
        <v>49</v>
      </c>
      <c r="C57">
        <f t="shared" si="1"/>
        <v>214</v>
      </c>
      <c r="D57" t="s">
        <v>341</v>
      </c>
    </row>
    <row r="58" spans="1:4">
      <c r="A58" t="s">
        <v>816</v>
      </c>
      <c r="B58" t="s">
        <v>122</v>
      </c>
      <c r="C58">
        <f t="shared" si="1"/>
        <v>226</v>
      </c>
      <c r="D58" t="s">
        <v>817</v>
      </c>
    </row>
    <row r="59" spans="1:4">
      <c r="A59" t="s">
        <v>818</v>
      </c>
      <c r="B59" t="s">
        <v>38</v>
      </c>
      <c r="C59">
        <f t="shared" si="1"/>
        <v>370</v>
      </c>
      <c r="D59" t="s">
        <v>473</v>
      </c>
    </row>
    <row r="60" spans="1:4">
      <c r="A60" t="s">
        <v>742</v>
      </c>
      <c r="B60" t="s">
        <v>5</v>
      </c>
      <c r="C60">
        <f t="shared" si="1"/>
        <v>511</v>
      </c>
      <c r="D60" t="s">
        <v>743</v>
      </c>
    </row>
    <row r="61" spans="1:4">
      <c r="A61" t="s">
        <v>744</v>
      </c>
      <c r="B61" t="s">
        <v>5</v>
      </c>
      <c r="C61">
        <f t="shared" si="1"/>
        <v>477</v>
      </c>
      <c r="D61" t="s">
        <v>745</v>
      </c>
    </row>
    <row r="62" spans="1:4">
      <c r="A62" t="s">
        <v>819</v>
      </c>
      <c r="B62" t="s">
        <v>49</v>
      </c>
      <c r="C62">
        <f t="shared" si="1"/>
        <v>183</v>
      </c>
      <c r="D62" t="s">
        <v>127</v>
      </c>
    </row>
    <row r="63" spans="1:4">
      <c r="A63" t="s">
        <v>820</v>
      </c>
      <c r="B63" t="s">
        <v>49</v>
      </c>
      <c r="C63">
        <f t="shared" si="1"/>
        <v>204</v>
      </c>
      <c r="D63" t="s">
        <v>129</v>
      </c>
    </row>
    <row r="64" spans="1:4">
      <c r="A64" t="s">
        <v>821</v>
      </c>
      <c r="B64" t="s">
        <v>49</v>
      </c>
      <c r="C64">
        <f t="shared" si="1"/>
        <v>169</v>
      </c>
      <c r="D64" t="s">
        <v>822</v>
      </c>
    </row>
    <row r="65" spans="1:4">
      <c r="A65" t="s">
        <v>823</v>
      </c>
      <c r="B65" t="s">
        <v>49</v>
      </c>
      <c r="C65">
        <f t="shared" si="1"/>
        <v>333</v>
      </c>
      <c r="D65" t="s">
        <v>131</v>
      </c>
    </row>
    <row r="66" spans="1:4">
      <c r="A66" t="s">
        <v>824</v>
      </c>
      <c r="B66" t="s">
        <v>5</v>
      </c>
      <c r="C66">
        <f t="shared" si="1"/>
        <v>431</v>
      </c>
      <c r="D66" t="s">
        <v>825</v>
      </c>
    </row>
    <row r="67" spans="1:4">
      <c r="A67" t="s">
        <v>746</v>
      </c>
      <c r="B67" t="s">
        <v>5</v>
      </c>
      <c r="C67">
        <f t="shared" si="1"/>
        <v>394</v>
      </c>
      <c r="D67" t="s">
        <v>304</v>
      </c>
    </row>
    <row r="68" spans="1:4">
      <c r="A68" t="s">
        <v>826</v>
      </c>
      <c r="B68" t="s">
        <v>49</v>
      </c>
      <c r="C68">
        <f t="shared" si="1"/>
        <v>184</v>
      </c>
      <c r="D68" t="s">
        <v>827</v>
      </c>
    </row>
    <row r="69" spans="1:4">
      <c r="A69" t="s">
        <v>828</v>
      </c>
      <c r="B69" t="s">
        <v>38</v>
      </c>
      <c r="C69">
        <f t="shared" si="1"/>
        <v>194</v>
      </c>
      <c r="D69" t="s">
        <v>139</v>
      </c>
    </row>
    <row r="70" spans="1:4">
      <c r="A70" t="s">
        <v>829</v>
      </c>
      <c r="B70" t="s">
        <v>49</v>
      </c>
      <c r="C70">
        <f t="shared" si="1"/>
        <v>226</v>
      </c>
      <c r="D70" t="s">
        <v>830</v>
      </c>
    </row>
    <row r="71" spans="1:4">
      <c r="A71" t="s">
        <v>831</v>
      </c>
      <c r="B71" t="s">
        <v>38</v>
      </c>
      <c r="C71">
        <f t="shared" si="1"/>
        <v>214</v>
      </c>
      <c r="D71" t="s">
        <v>88</v>
      </c>
    </row>
    <row r="72" spans="1:4">
      <c r="A72" t="s">
        <v>747</v>
      </c>
      <c r="B72" t="s">
        <v>5</v>
      </c>
      <c r="C72">
        <f t="shared" si="1"/>
        <v>514</v>
      </c>
      <c r="D72" t="s">
        <v>748</v>
      </c>
    </row>
    <row r="73" spans="1:4">
      <c r="A73" t="s">
        <v>832</v>
      </c>
      <c r="B73" t="s">
        <v>38</v>
      </c>
      <c r="C73">
        <f t="shared" si="1"/>
        <v>144</v>
      </c>
      <c r="D73" t="s">
        <v>833</v>
      </c>
    </row>
    <row r="74" spans="1:4">
      <c r="A74" t="s">
        <v>834</v>
      </c>
      <c r="B74" t="s">
        <v>38</v>
      </c>
      <c r="C74">
        <f t="shared" si="1"/>
        <v>157</v>
      </c>
      <c r="D74" t="s">
        <v>94</v>
      </c>
    </row>
    <row r="75" spans="1:4">
      <c r="A75" t="s">
        <v>835</v>
      </c>
      <c r="B75" t="s">
        <v>49</v>
      </c>
      <c r="C75">
        <f t="shared" si="1"/>
        <v>230</v>
      </c>
      <c r="D75" t="s">
        <v>836</v>
      </c>
    </row>
    <row r="76" spans="1:4">
      <c r="A76" t="s">
        <v>837</v>
      </c>
      <c r="B76" t="s">
        <v>38</v>
      </c>
      <c r="C76">
        <f t="shared" si="1"/>
        <v>283</v>
      </c>
      <c r="D76" t="s">
        <v>838</v>
      </c>
    </row>
    <row r="77" spans="1:4">
      <c r="A77" t="s">
        <v>839</v>
      </c>
      <c r="B77" t="s">
        <v>38</v>
      </c>
      <c r="C77">
        <f t="shared" ref="C77:C108" si="2">LEN(D77)</f>
        <v>243</v>
      </c>
      <c r="D77" t="s">
        <v>100</v>
      </c>
    </row>
    <row r="78" spans="1:4">
      <c r="A78" t="s">
        <v>840</v>
      </c>
      <c r="B78" t="s">
        <v>38</v>
      </c>
      <c r="C78">
        <f t="shared" si="2"/>
        <v>272</v>
      </c>
      <c r="D78" t="s">
        <v>143</v>
      </c>
    </row>
    <row r="79" spans="1:4">
      <c r="A79" t="s">
        <v>841</v>
      </c>
      <c r="B79" t="s">
        <v>38</v>
      </c>
      <c r="C79">
        <f t="shared" si="2"/>
        <v>241</v>
      </c>
      <c r="D79" t="s">
        <v>842</v>
      </c>
    </row>
    <row r="80" spans="1:4">
      <c r="A80" t="s">
        <v>843</v>
      </c>
      <c r="B80" t="s">
        <v>38</v>
      </c>
      <c r="C80">
        <f t="shared" si="2"/>
        <v>211</v>
      </c>
      <c r="D80" t="s">
        <v>844</v>
      </c>
    </row>
    <row r="81" spans="1:4">
      <c r="A81" t="s">
        <v>749</v>
      </c>
      <c r="B81" t="s">
        <v>5</v>
      </c>
      <c r="C81">
        <f t="shared" si="2"/>
        <v>642</v>
      </c>
      <c r="D81" t="s">
        <v>750</v>
      </c>
    </row>
    <row r="82" spans="1:4">
      <c r="A82" t="s">
        <v>751</v>
      </c>
      <c r="B82" t="s">
        <v>5</v>
      </c>
      <c r="C82">
        <f t="shared" si="2"/>
        <v>456</v>
      </c>
      <c r="D82" t="s">
        <v>752</v>
      </c>
    </row>
    <row r="83" spans="1:4">
      <c r="A83" t="s">
        <v>845</v>
      </c>
      <c r="B83" t="s">
        <v>38</v>
      </c>
      <c r="C83">
        <f t="shared" si="2"/>
        <v>190</v>
      </c>
      <c r="D83" t="s">
        <v>846</v>
      </c>
    </row>
    <row r="84" spans="1:4">
      <c r="A84" t="s">
        <v>847</v>
      </c>
      <c r="B84" t="s">
        <v>49</v>
      </c>
      <c r="C84">
        <f t="shared" si="2"/>
        <v>372</v>
      </c>
      <c r="D84" t="s">
        <v>848</v>
      </c>
    </row>
    <row r="85" spans="1:4">
      <c r="A85" t="s">
        <v>849</v>
      </c>
      <c r="B85" t="s">
        <v>38</v>
      </c>
      <c r="C85">
        <f t="shared" si="2"/>
        <v>180</v>
      </c>
      <c r="D85" t="s">
        <v>147</v>
      </c>
    </row>
    <row r="86" spans="1:4">
      <c r="A86" t="s">
        <v>850</v>
      </c>
      <c r="B86" t="s">
        <v>49</v>
      </c>
      <c r="C86">
        <f t="shared" si="2"/>
        <v>232</v>
      </c>
      <c r="D86" t="s">
        <v>163</v>
      </c>
    </row>
    <row r="87" spans="1:4">
      <c r="A87" t="s">
        <v>851</v>
      </c>
      <c r="B87" t="s">
        <v>49</v>
      </c>
      <c r="C87">
        <f t="shared" si="2"/>
        <v>358</v>
      </c>
      <c r="D87" t="s">
        <v>852</v>
      </c>
    </row>
    <row r="88" spans="1:4">
      <c r="A88" t="s">
        <v>853</v>
      </c>
      <c r="B88" t="s">
        <v>38</v>
      </c>
      <c r="C88">
        <f t="shared" si="2"/>
        <v>227</v>
      </c>
      <c r="D88" t="s">
        <v>149</v>
      </c>
    </row>
    <row r="89" spans="1:4">
      <c r="A89" t="s">
        <v>854</v>
      </c>
      <c r="B89" t="s">
        <v>38</v>
      </c>
      <c r="C89">
        <f t="shared" si="2"/>
        <v>132</v>
      </c>
      <c r="D89" t="s">
        <v>855</v>
      </c>
    </row>
    <row r="90" spans="1:4">
      <c r="A90" t="s">
        <v>856</v>
      </c>
      <c r="B90" t="s">
        <v>38</v>
      </c>
      <c r="C90">
        <f t="shared" si="2"/>
        <v>164</v>
      </c>
      <c r="D90" t="s">
        <v>857</v>
      </c>
    </row>
    <row r="91" spans="1:4">
      <c r="A91" t="s">
        <v>858</v>
      </c>
      <c r="B91" t="s">
        <v>38</v>
      </c>
      <c r="C91">
        <f t="shared" si="2"/>
        <v>193</v>
      </c>
      <c r="D91" t="s">
        <v>859</v>
      </c>
    </row>
    <row r="92" spans="1:4">
      <c r="A92" t="s">
        <v>860</v>
      </c>
      <c r="B92" t="s">
        <v>49</v>
      </c>
      <c r="C92">
        <f t="shared" si="2"/>
        <v>149</v>
      </c>
      <c r="D92" t="s">
        <v>861</v>
      </c>
    </row>
    <row r="93" spans="1:4">
      <c r="A93" t="s">
        <v>753</v>
      </c>
      <c r="B93" t="s">
        <v>5</v>
      </c>
      <c r="C93">
        <f t="shared" si="2"/>
        <v>573</v>
      </c>
      <c r="D93" t="s">
        <v>754</v>
      </c>
    </row>
    <row r="94" spans="1:4">
      <c r="A94" t="s">
        <v>862</v>
      </c>
      <c r="B94" t="s">
        <v>49</v>
      </c>
      <c r="C94">
        <f t="shared" si="2"/>
        <v>186</v>
      </c>
      <c r="D94" t="s">
        <v>169</v>
      </c>
    </row>
    <row r="95" spans="1:4">
      <c r="A95" t="s">
        <v>863</v>
      </c>
      <c r="B95" t="s">
        <v>38</v>
      </c>
      <c r="C95">
        <f t="shared" si="2"/>
        <v>219</v>
      </c>
      <c r="D95" t="s">
        <v>864</v>
      </c>
    </row>
    <row r="96" spans="1:4">
      <c r="A96" t="s">
        <v>865</v>
      </c>
      <c r="B96" t="s">
        <v>38</v>
      </c>
      <c r="C96">
        <f t="shared" si="2"/>
        <v>194</v>
      </c>
      <c r="D96" t="s">
        <v>866</v>
      </c>
    </row>
    <row r="97" spans="1:4">
      <c r="A97" t="s">
        <v>867</v>
      </c>
      <c r="B97" t="s">
        <v>38</v>
      </c>
      <c r="C97">
        <f t="shared" si="2"/>
        <v>316</v>
      </c>
      <c r="D97" t="s">
        <v>868</v>
      </c>
    </row>
    <row r="98" spans="1:4">
      <c r="A98" t="s">
        <v>869</v>
      </c>
      <c r="B98" t="s">
        <v>49</v>
      </c>
      <c r="C98">
        <f t="shared" si="2"/>
        <v>311</v>
      </c>
      <c r="D98" t="s">
        <v>870</v>
      </c>
    </row>
    <row r="99" spans="1:4">
      <c r="A99" t="s">
        <v>871</v>
      </c>
      <c r="B99" t="s">
        <v>38</v>
      </c>
      <c r="C99">
        <f t="shared" si="2"/>
        <v>341</v>
      </c>
      <c r="D99" t="s">
        <v>195</v>
      </c>
    </row>
    <row r="100" spans="1:4">
      <c r="A100" t="s">
        <v>954</v>
      </c>
      <c r="B100" t="s">
        <v>273</v>
      </c>
      <c r="C100">
        <f t="shared" si="2"/>
        <v>344</v>
      </c>
      <c r="D100" t="s">
        <v>955</v>
      </c>
    </row>
    <row r="101" spans="1:4">
      <c r="A101" t="s">
        <v>872</v>
      </c>
      <c r="B101" t="s">
        <v>38</v>
      </c>
      <c r="C101">
        <f t="shared" si="2"/>
        <v>309</v>
      </c>
      <c r="D101" t="s">
        <v>197</v>
      </c>
    </row>
    <row r="102" spans="1:4">
      <c r="A102" t="s">
        <v>755</v>
      </c>
      <c r="B102" t="s">
        <v>5</v>
      </c>
      <c r="C102">
        <f t="shared" si="2"/>
        <v>439</v>
      </c>
      <c r="D102" t="s">
        <v>756</v>
      </c>
    </row>
    <row r="103" spans="1:4">
      <c r="A103" t="s">
        <v>873</v>
      </c>
      <c r="B103" t="s">
        <v>38</v>
      </c>
      <c r="C103">
        <f t="shared" si="2"/>
        <v>395</v>
      </c>
      <c r="D103" t="s">
        <v>199</v>
      </c>
    </row>
    <row r="104" spans="1:4">
      <c r="A104" t="s">
        <v>874</v>
      </c>
      <c r="B104" t="s">
        <v>49</v>
      </c>
      <c r="C104">
        <f t="shared" si="2"/>
        <v>163</v>
      </c>
      <c r="D104" t="s">
        <v>875</v>
      </c>
    </row>
    <row r="105" spans="1:4">
      <c r="A105" t="s">
        <v>876</v>
      </c>
      <c r="B105" t="s">
        <v>49</v>
      </c>
      <c r="C105">
        <f t="shared" si="2"/>
        <v>67</v>
      </c>
      <c r="D105" t="s">
        <v>877</v>
      </c>
    </row>
    <row r="106" spans="1:4">
      <c r="A106" t="s">
        <v>878</v>
      </c>
      <c r="B106" t="s">
        <v>49</v>
      </c>
      <c r="C106">
        <f t="shared" si="2"/>
        <v>192</v>
      </c>
      <c r="D106" t="s">
        <v>205</v>
      </c>
    </row>
    <row r="107" spans="1:4">
      <c r="A107" t="s">
        <v>879</v>
      </c>
      <c r="B107" t="s">
        <v>38</v>
      </c>
      <c r="C107">
        <f t="shared" si="2"/>
        <v>268</v>
      </c>
      <c r="D107" t="s">
        <v>880</v>
      </c>
    </row>
    <row r="108" spans="1:4">
      <c r="A108" t="s">
        <v>881</v>
      </c>
      <c r="B108" t="s">
        <v>38</v>
      </c>
      <c r="C108">
        <f t="shared" si="2"/>
        <v>210</v>
      </c>
      <c r="D108" t="s">
        <v>175</v>
      </c>
    </row>
    <row r="109" spans="1:4">
      <c r="A109" t="s">
        <v>882</v>
      </c>
      <c r="B109" t="s">
        <v>49</v>
      </c>
      <c r="C109">
        <f t="shared" ref="C109:C140" si="3">LEN(D109)</f>
        <v>304</v>
      </c>
      <c r="D109" t="s">
        <v>883</v>
      </c>
    </row>
    <row r="110" spans="1:4">
      <c r="A110" t="s">
        <v>884</v>
      </c>
      <c r="B110" t="s">
        <v>38</v>
      </c>
      <c r="C110">
        <f t="shared" si="3"/>
        <v>318</v>
      </c>
      <c r="D110" t="s">
        <v>885</v>
      </c>
    </row>
    <row r="111" spans="1:4">
      <c r="A111" t="s">
        <v>886</v>
      </c>
      <c r="B111" t="s">
        <v>49</v>
      </c>
      <c r="C111">
        <f t="shared" si="3"/>
        <v>252</v>
      </c>
      <c r="D111" t="s">
        <v>181</v>
      </c>
    </row>
    <row r="112" spans="1:4">
      <c r="A112" t="s">
        <v>887</v>
      </c>
      <c r="B112" t="s">
        <v>49</v>
      </c>
      <c r="C112">
        <f t="shared" si="3"/>
        <v>225</v>
      </c>
      <c r="D112" t="s">
        <v>183</v>
      </c>
    </row>
    <row r="113" spans="1:4">
      <c r="A113" t="s">
        <v>888</v>
      </c>
      <c r="B113" t="s">
        <v>38</v>
      </c>
      <c r="C113">
        <f t="shared" si="3"/>
        <v>250</v>
      </c>
      <c r="D113" t="s">
        <v>185</v>
      </c>
    </row>
    <row r="114" spans="1:4">
      <c r="A114" t="s">
        <v>889</v>
      </c>
      <c r="B114" t="s">
        <v>38</v>
      </c>
      <c r="C114">
        <f t="shared" si="3"/>
        <v>160</v>
      </c>
      <c r="D114" t="s">
        <v>187</v>
      </c>
    </row>
    <row r="115" spans="1:4">
      <c r="A115" t="s">
        <v>890</v>
      </c>
      <c r="B115" t="s">
        <v>38</v>
      </c>
      <c r="C115">
        <f t="shared" si="3"/>
        <v>235</v>
      </c>
      <c r="D115" t="s">
        <v>891</v>
      </c>
    </row>
    <row r="116" spans="1:4">
      <c r="A116" t="s">
        <v>892</v>
      </c>
      <c r="B116" t="s">
        <v>49</v>
      </c>
      <c r="C116">
        <f t="shared" si="3"/>
        <v>200</v>
      </c>
      <c r="D116" t="s">
        <v>191</v>
      </c>
    </row>
    <row r="117" spans="1:4">
      <c r="A117" t="s">
        <v>893</v>
      </c>
      <c r="B117" t="s">
        <v>5</v>
      </c>
      <c r="C117">
        <f t="shared" si="3"/>
        <v>443</v>
      </c>
      <c r="D117" t="s">
        <v>894</v>
      </c>
    </row>
    <row r="118" spans="1:4">
      <c r="A118" t="s">
        <v>895</v>
      </c>
      <c r="B118" t="s">
        <v>49</v>
      </c>
      <c r="C118">
        <f t="shared" si="3"/>
        <v>179</v>
      </c>
      <c r="D118" t="s">
        <v>896</v>
      </c>
    </row>
    <row r="119" spans="1:4">
      <c r="A119" t="s">
        <v>897</v>
      </c>
      <c r="B119" t="s">
        <v>49</v>
      </c>
      <c r="C119">
        <f t="shared" si="3"/>
        <v>390</v>
      </c>
      <c r="D119" t="s">
        <v>898</v>
      </c>
    </row>
    <row r="120" spans="1:4">
      <c r="A120" t="s">
        <v>899</v>
      </c>
      <c r="B120" t="s">
        <v>38</v>
      </c>
      <c r="C120">
        <f t="shared" si="3"/>
        <v>275</v>
      </c>
      <c r="D120" t="s">
        <v>900</v>
      </c>
    </row>
    <row r="121" spans="1:4">
      <c r="A121" t="s">
        <v>901</v>
      </c>
      <c r="B121" t="s">
        <v>38</v>
      </c>
      <c r="C121">
        <f t="shared" si="3"/>
        <v>219</v>
      </c>
      <c r="D121" t="s">
        <v>227</v>
      </c>
    </row>
    <row r="122" spans="1:4">
      <c r="A122" t="s">
        <v>902</v>
      </c>
      <c r="B122" t="s">
        <v>5</v>
      </c>
      <c r="C122">
        <f t="shared" si="3"/>
        <v>482</v>
      </c>
      <c r="D122" t="s">
        <v>903</v>
      </c>
    </row>
    <row r="123" spans="1:4">
      <c r="A123" t="s">
        <v>904</v>
      </c>
      <c r="B123" t="s">
        <v>38</v>
      </c>
      <c r="C123">
        <f t="shared" si="3"/>
        <v>231</v>
      </c>
      <c r="D123" t="s">
        <v>229</v>
      </c>
    </row>
    <row r="124" spans="1:4">
      <c r="A124" t="s">
        <v>905</v>
      </c>
      <c r="B124" t="s">
        <v>38</v>
      </c>
      <c r="C124">
        <f t="shared" si="3"/>
        <v>250</v>
      </c>
      <c r="D124" t="s">
        <v>906</v>
      </c>
    </row>
    <row r="125" spans="1:4">
      <c r="A125" t="s">
        <v>907</v>
      </c>
      <c r="B125" t="s">
        <v>38</v>
      </c>
      <c r="C125">
        <f t="shared" si="3"/>
        <v>309</v>
      </c>
      <c r="D125" t="s">
        <v>908</v>
      </c>
    </row>
    <row r="126" spans="1:4">
      <c r="A126" t="s">
        <v>909</v>
      </c>
      <c r="B126" t="s">
        <v>49</v>
      </c>
      <c r="C126">
        <f t="shared" si="3"/>
        <v>410</v>
      </c>
      <c r="D126" t="s">
        <v>910</v>
      </c>
    </row>
    <row r="127" spans="1:4">
      <c r="A127" t="s">
        <v>911</v>
      </c>
      <c r="B127" t="s">
        <v>49</v>
      </c>
      <c r="C127">
        <f t="shared" si="3"/>
        <v>216</v>
      </c>
      <c r="D127" t="s">
        <v>912</v>
      </c>
    </row>
    <row r="128" spans="1:4">
      <c r="A128" t="s">
        <v>757</v>
      </c>
      <c r="B128" t="s">
        <v>5</v>
      </c>
      <c r="C128">
        <f t="shared" si="3"/>
        <v>366</v>
      </c>
      <c r="D128" t="s">
        <v>758</v>
      </c>
    </row>
    <row r="129" spans="1:4">
      <c r="A129" t="s">
        <v>913</v>
      </c>
      <c r="B129" t="s">
        <v>38</v>
      </c>
      <c r="C129">
        <f t="shared" si="3"/>
        <v>214</v>
      </c>
      <c r="D129" t="s">
        <v>233</v>
      </c>
    </row>
    <row r="130" spans="1:4">
      <c r="A130" t="s">
        <v>914</v>
      </c>
      <c r="B130" t="s">
        <v>38</v>
      </c>
      <c r="C130">
        <f t="shared" si="3"/>
        <v>309</v>
      </c>
      <c r="D130" t="s">
        <v>713</v>
      </c>
    </row>
    <row r="131" spans="1:4">
      <c r="A131" t="s">
        <v>915</v>
      </c>
      <c r="B131" t="s">
        <v>49</v>
      </c>
      <c r="C131">
        <f t="shared" si="3"/>
        <v>236</v>
      </c>
      <c r="D131" t="s">
        <v>916</v>
      </c>
    </row>
    <row r="132" spans="1:4">
      <c r="A132" t="s">
        <v>917</v>
      </c>
      <c r="B132" t="s">
        <v>38</v>
      </c>
      <c r="C132">
        <f t="shared" si="3"/>
        <v>338</v>
      </c>
      <c r="D132" t="s">
        <v>918</v>
      </c>
    </row>
    <row r="133" spans="1:4">
      <c r="A133" t="s">
        <v>919</v>
      </c>
      <c r="B133" t="s">
        <v>38</v>
      </c>
      <c r="C133">
        <f t="shared" si="3"/>
        <v>193</v>
      </c>
      <c r="D133" t="s">
        <v>920</v>
      </c>
    </row>
    <row r="134" spans="1:4">
      <c r="A134" t="s">
        <v>759</v>
      </c>
      <c r="B134" t="s">
        <v>5</v>
      </c>
      <c r="C134">
        <f t="shared" si="3"/>
        <v>500</v>
      </c>
      <c r="D134" t="s">
        <v>760</v>
      </c>
    </row>
    <row r="135" spans="1:4">
      <c r="A135" t="s">
        <v>921</v>
      </c>
      <c r="B135" t="s">
        <v>49</v>
      </c>
      <c r="C135">
        <f t="shared" si="3"/>
        <v>173</v>
      </c>
      <c r="D135" t="s">
        <v>241</v>
      </c>
    </row>
    <row r="136" spans="1:4">
      <c r="A136" t="s">
        <v>761</v>
      </c>
      <c r="B136" t="s">
        <v>5</v>
      </c>
      <c r="C136">
        <f t="shared" si="3"/>
        <v>638</v>
      </c>
      <c r="D136" t="s">
        <v>520</v>
      </c>
    </row>
    <row r="137" spans="1:4">
      <c r="A137" t="s">
        <v>922</v>
      </c>
      <c r="B137" t="s">
        <v>49</v>
      </c>
      <c r="C137">
        <f t="shared" si="3"/>
        <v>350</v>
      </c>
      <c r="D137" t="s">
        <v>923</v>
      </c>
    </row>
    <row r="138" spans="1:4">
      <c r="A138" t="s">
        <v>924</v>
      </c>
      <c r="B138" t="s">
        <v>38</v>
      </c>
      <c r="C138">
        <f t="shared" si="3"/>
        <v>318</v>
      </c>
      <c r="D138" t="s">
        <v>925</v>
      </c>
    </row>
    <row r="139" spans="1:4">
      <c r="A139" t="s">
        <v>926</v>
      </c>
      <c r="B139" t="s">
        <v>49</v>
      </c>
      <c r="C139">
        <f t="shared" si="3"/>
        <v>201</v>
      </c>
      <c r="D139" t="s">
        <v>213</v>
      </c>
    </row>
    <row r="140" spans="1:4">
      <c r="A140" t="s">
        <v>927</v>
      </c>
      <c r="B140" t="s">
        <v>38</v>
      </c>
      <c r="C140">
        <f t="shared" si="3"/>
        <v>246</v>
      </c>
      <c r="D140" t="s">
        <v>245</v>
      </c>
    </row>
    <row r="141" spans="1:4">
      <c r="A141" t="s">
        <v>928</v>
      </c>
      <c r="B141" t="s">
        <v>38</v>
      </c>
      <c r="C141">
        <f t="shared" ref="C141:C158" si="4">LEN(D141)</f>
        <v>171</v>
      </c>
      <c r="D141" t="s">
        <v>929</v>
      </c>
    </row>
    <row r="142" spans="1:4">
      <c r="A142" t="s">
        <v>930</v>
      </c>
      <c r="B142" t="s">
        <v>38</v>
      </c>
      <c r="C142">
        <f t="shared" si="4"/>
        <v>277</v>
      </c>
      <c r="D142" t="s">
        <v>931</v>
      </c>
    </row>
    <row r="143" spans="1:4">
      <c r="A143" t="s">
        <v>932</v>
      </c>
      <c r="B143" t="s">
        <v>38</v>
      </c>
      <c r="C143">
        <f t="shared" si="4"/>
        <v>243</v>
      </c>
      <c r="D143" t="s">
        <v>933</v>
      </c>
    </row>
    <row r="144" spans="1:4">
      <c r="A144" t="s">
        <v>934</v>
      </c>
      <c r="B144" t="s">
        <v>38</v>
      </c>
      <c r="C144">
        <f t="shared" si="4"/>
        <v>404</v>
      </c>
      <c r="D144" t="s">
        <v>705</v>
      </c>
    </row>
    <row r="145" spans="1:4">
      <c r="A145" t="s">
        <v>935</v>
      </c>
      <c r="B145" t="s">
        <v>38</v>
      </c>
      <c r="C145">
        <f t="shared" si="4"/>
        <v>191</v>
      </c>
      <c r="D145" t="s">
        <v>219</v>
      </c>
    </row>
    <row r="146" spans="1:4">
      <c r="A146" t="s">
        <v>936</v>
      </c>
      <c r="B146" t="s">
        <v>49</v>
      </c>
      <c r="C146">
        <f t="shared" si="4"/>
        <v>213</v>
      </c>
      <c r="D146" t="s">
        <v>221</v>
      </c>
    </row>
    <row r="147" spans="1:4">
      <c r="A147" t="s">
        <v>937</v>
      </c>
      <c r="B147" t="s">
        <v>122</v>
      </c>
      <c r="C147">
        <f t="shared" si="4"/>
        <v>231</v>
      </c>
      <c r="D147" t="s">
        <v>257</v>
      </c>
    </row>
    <row r="148" spans="1:4">
      <c r="A148" t="s">
        <v>938</v>
      </c>
      <c r="B148" t="s">
        <v>38</v>
      </c>
      <c r="C148">
        <f t="shared" si="4"/>
        <v>231</v>
      </c>
      <c r="D148" t="s">
        <v>939</v>
      </c>
    </row>
    <row r="149" spans="1:4">
      <c r="A149" t="s">
        <v>940</v>
      </c>
      <c r="B149" t="s">
        <v>38</v>
      </c>
      <c r="C149">
        <f t="shared" si="4"/>
        <v>148</v>
      </c>
      <c r="D149" t="s">
        <v>261</v>
      </c>
    </row>
    <row r="150" spans="1:4">
      <c r="A150" t="s">
        <v>762</v>
      </c>
      <c r="B150" t="s">
        <v>5</v>
      </c>
      <c r="C150">
        <f t="shared" si="4"/>
        <v>367</v>
      </c>
      <c r="D150" t="s">
        <v>763</v>
      </c>
    </row>
    <row r="151" spans="1:4">
      <c r="A151" t="s">
        <v>941</v>
      </c>
      <c r="B151" t="s">
        <v>38</v>
      </c>
      <c r="C151">
        <f t="shared" si="4"/>
        <v>196</v>
      </c>
      <c r="D151" t="s">
        <v>361</v>
      </c>
    </row>
    <row r="152" spans="1:4">
      <c r="A152" t="s">
        <v>942</v>
      </c>
      <c r="B152" t="s">
        <v>38</v>
      </c>
      <c r="C152">
        <f t="shared" si="4"/>
        <v>183</v>
      </c>
      <c r="D152" t="s">
        <v>943</v>
      </c>
    </row>
    <row r="153" spans="1:4">
      <c r="A153" t="s">
        <v>944</v>
      </c>
      <c r="B153" t="s">
        <v>49</v>
      </c>
      <c r="C153">
        <f t="shared" si="4"/>
        <v>201</v>
      </c>
      <c r="D153" t="s">
        <v>267</v>
      </c>
    </row>
    <row r="154" spans="1:4">
      <c r="A154" t="s">
        <v>945</v>
      </c>
      <c r="B154" t="s">
        <v>38</v>
      </c>
      <c r="C154">
        <f t="shared" si="4"/>
        <v>389</v>
      </c>
      <c r="D154" t="s">
        <v>269</v>
      </c>
    </row>
    <row r="155" spans="1:4">
      <c r="A155" t="s">
        <v>946</v>
      </c>
      <c r="B155" t="s">
        <v>49</v>
      </c>
      <c r="C155">
        <f t="shared" si="4"/>
        <v>397</v>
      </c>
      <c r="D155" t="s">
        <v>251</v>
      </c>
    </row>
    <row r="156" spans="1:4">
      <c r="A156" t="s">
        <v>947</v>
      </c>
      <c r="B156" t="s">
        <v>38</v>
      </c>
      <c r="C156">
        <f t="shared" si="4"/>
        <v>209</v>
      </c>
      <c r="D156" t="s">
        <v>253</v>
      </c>
    </row>
    <row r="157" spans="1:4">
      <c r="A157" t="s">
        <v>948</v>
      </c>
      <c r="B157" t="s">
        <v>38</v>
      </c>
      <c r="C157">
        <f t="shared" si="4"/>
        <v>261</v>
      </c>
      <c r="D157" t="s">
        <v>949</v>
      </c>
    </row>
    <row r="158" spans="1:4">
      <c r="A158" t="s">
        <v>956</v>
      </c>
      <c r="B158" t="s">
        <v>273</v>
      </c>
      <c r="C158">
        <f t="shared" si="4"/>
        <v>317</v>
      </c>
      <c r="D158" t="s">
        <v>280</v>
      </c>
    </row>
    <row r="160" spans="1:4">
      <c r="A160" t="s">
        <v>957</v>
      </c>
      <c r="B160">
        <f>COUNTA(A13:A158)</f>
        <v>146</v>
      </c>
    </row>
  </sheetData>
  <sortState ref="A11:D156">
    <sortCondition ref="A11:A156"/>
  </sortState>
  <mergeCells count="2">
    <mergeCell ref="A1:C1"/>
    <mergeCell ref="D1:F1"/>
  </mergeCells>
  <phoneticPr fontId="1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4"/>
  <sheetViews>
    <sheetView workbookViewId="0">
      <selection activeCell="J5" sqref="J5"/>
    </sheetView>
  </sheetViews>
  <sheetFormatPr defaultRowHeight="16.5"/>
  <cols>
    <col min="1" max="1" width="17.625" bestFit="1" customWidth="1"/>
  </cols>
  <sheetData>
    <row r="1" spans="1:7" ht="33" customHeight="1" thickBot="1">
      <c r="A1" s="65" t="s">
        <v>2263</v>
      </c>
      <c r="B1" s="70"/>
      <c r="C1" s="70"/>
      <c r="D1" s="70"/>
      <c r="E1" s="67" t="s">
        <v>2265</v>
      </c>
      <c r="F1" s="69"/>
      <c r="G1" s="69"/>
    </row>
    <row r="3" spans="1:7">
      <c r="A3" s="32" t="s">
        <v>2138</v>
      </c>
    </row>
    <row r="12" spans="1:7" s="1" customFormat="1">
      <c r="A12" s="1" t="s">
        <v>0</v>
      </c>
      <c r="B12" s="1" t="s">
        <v>1</v>
      </c>
      <c r="C12" s="1" t="s">
        <v>509</v>
      </c>
      <c r="D12" s="1" t="s">
        <v>510</v>
      </c>
    </row>
    <row r="13" spans="1:7">
      <c r="A13" t="s">
        <v>982</v>
      </c>
      <c r="B13" t="s">
        <v>38</v>
      </c>
      <c r="C13">
        <f t="shared" ref="C13:C44" si="0">LEN(D13)</f>
        <v>337</v>
      </c>
      <c r="D13" t="s">
        <v>983</v>
      </c>
    </row>
    <row r="14" spans="1:7">
      <c r="A14" t="s">
        <v>984</v>
      </c>
      <c r="B14" t="s">
        <v>38</v>
      </c>
      <c r="C14">
        <f t="shared" si="0"/>
        <v>163</v>
      </c>
      <c r="D14" t="s">
        <v>985</v>
      </c>
    </row>
    <row r="15" spans="1:7">
      <c r="A15" t="s">
        <v>986</v>
      </c>
      <c r="B15" t="s">
        <v>38</v>
      </c>
      <c r="C15">
        <f t="shared" si="0"/>
        <v>211</v>
      </c>
      <c r="D15" t="s">
        <v>987</v>
      </c>
    </row>
    <row r="16" spans="1:7">
      <c r="A16" t="s">
        <v>1229</v>
      </c>
      <c r="B16" t="s">
        <v>273</v>
      </c>
      <c r="C16">
        <f t="shared" si="0"/>
        <v>321</v>
      </c>
      <c r="D16" t="s">
        <v>1230</v>
      </c>
    </row>
    <row r="17" spans="1:5">
      <c r="A17" t="s">
        <v>988</v>
      </c>
      <c r="B17" t="s">
        <v>49</v>
      </c>
      <c r="C17">
        <f t="shared" si="0"/>
        <v>232</v>
      </c>
      <c r="D17" t="s">
        <v>989</v>
      </c>
    </row>
    <row r="18" spans="1:5">
      <c r="A18" t="s">
        <v>990</v>
      </c>
      <c r="B18" t="s">
        <v>38</v>
      </c>
      <c r="C18">
        <f t="shared" si="0"/>
        <v>189</v>
      </c>
      <c r="D18" t="s">
        <v>991</v>
      </c>
    </row>
    <row r="19" spans="1:5">
      <c r="A19" t="s">
        <v>992</v>
      </c>
      <c r="B19" t="s">
        <v>49</v>
      </c>
      <c r="C19">
        <f t="shared" si="0"/>
        <v>184</v>
      </c>
      <c r="D19" t="s">
        <v>993</v>
      </c>
    </row>
    <row r="20" spans="1:5">
      <c r="A20" t="s">
        <v>994</v>
      </c>
      <c r="B20" t="s">
        <v>38</v>
      </c>
      <c r="C20">
        <f t="shared" si="0"/>
        <v>246</v>
      </c>
      <c r="D20" t="s">
        <v>995</v>
      </c>
    </row>
    <row r="21" spans="1:5">
      <c r="A21" t="s">
        <v>996</v>
      </c>
      <c r="B21" t="s">
        <v>49</v>
      </c>
      <c r="C21">
        <f t="shared" si="0"/>
        <v>252</v>
      </c>
      <c r="D21" t="s">
        <v>997</v>
      </c>
    </row>
    <row r="22" spans="1:5">
      <c r="A22" t="s">
        <v>998</v>
      </c>
      <c r="B22" t="s">
        <v>38</v>
      </c>
      <c r="C22">
        <f t="shared" si="0"/>
        <v>228</v>
      </c>
      <c r="D22" t="s">
        <v>999</v>
      </c>
    </row>
    <row r="23" spans="1:5">
      <c r="A23" t="s">
        <v>1000</v>
      </c>
      <c r="B23" t="s">
        <v>49</v>
      </c>
      <c r="C23">
        <f t="shared" si="0"/>
        <v>201</v>
      </c>
      <c r="D23" t="s">
        <v>1001</v>
      </c>
    </row>
    <row r="24" spans="1:5">
      <c r="A24" t="s">
        <v>1002</v>
      </c>
      <c r="B24" t="s">
        <v>38</v>
      </c>
      <c r="C24">
        <f t="shared" si="0"/>
        <v>236</v>
      </c>
      <c r="D24" t="s">
        <v>1003</v>
      </c>
    </row>
    <row r="25" spans="1:5">
      <c r="A25" t="s">
        <v>1004</v>
      </c>
      <c r="B25" t="s">
        <v>38</v>
      </c>
      <c r="C25">
        <f t="shared" si="0"/>
        <v>165</v>
      </c>
      <c r="D25" t="s">
        <v>1005</v>
      </c>
      <c r="E25" s="46" t="s">
        <v>2258</v>
      </c>
    </row>
    <row r="26" spans="1:5">
      <c r="A26" t="s">
        <v>1006</v>
      </c>
      <c r="B26" t="s">
        <v>38</v>
      </c>
      <c r="C26">
        <f t="shared" si="0"/>
        <v>252</v>
      </c>
      <c r="D26" t="s">
        <v>1007</v>
      </c>
    </row>
    <row r="27" spans="1:5">
      <c r="A27" t="s">
        <v>1008</v>
      </c>
      <c r="B27" t="s">
        <v>49</v>
      </c>
      <c r="C27">
        <f t="shared" si="0"/>
        <v>229</v>
      </c>
      <c r="D27" t="s">
        <v>1009</v>
      </c>
    </row>
    <row r="28" spans="1:5">
      <c r="A28" t="s">
        <v>1010</v>
      </c>
      <c r="B28" t="s">
        <v>49</v>
      </c>
      <c r="C28">
        <f t="shared" si="0"/>
        <v>251</v>
      </c>
      <c r="D28" t="s">
        <v>1011</v>
      </c>
    </row>
    <row r="29" spans="1:5">
      <c r="A29" t="s">
        <v>1012</v>
      </c>
      <c r="B29" t="s">
        <v>38</v>
      </c>
      <c r="C29">
        <f t="shared" si="0"/>
        <v>318</v>
      </c>
      <c r="D29" t="s">
        <v>1013</v>
      </c>
    </row>
    <row r="30" spans="1:5">
      <c r="A30" t="s">
        <v>1014</v>
      </c>
      <c r="B30" t="s">
        <v>49</v>
      </c>
      <c r="C30">
        <f t="shared" si="0"/>
        <v>301</v>
      </c>
      <c r="D30" t="s">
        <v>1015</v>
      </c>
    </row>
    <row r="31" spans="1:5">
      <c r="A31" t="s">
        <v>1016</v>
      </c>
      <c r="B31" t="s">
        <v>38</v>
      </c>
      <c r="C31">
        <f t="shared" si="0"/>
        <v>217</v>
      </c>
      <c r="D31" t="s">
        <v>1017</v>
      </c>
    </row>
    <row r="32" spans="1:5">
      <c r="A32" t="s">
        <v>1018</v>
      </c>
      <c r="B32" t="s">
        <v>38</v>
      </c>
      <c r="C32">
        <f t="shared" si="0"/>
        <v>268</v>
      </c>
      <c r="D32" t="s">
        <v>1019</v>
      </c>
    </row>
    <row r="33" spans="1:4">
      <c r="A33" t="s">
        <v>1020</v>
      </c>
      <c r="B33" t="s">
        <v>38</v>
      </c>
      <c r="C33">
        <f t="shared" si="0"/>
        <v>136</v>
      </c>
      <c r="D33" t="s">
        <v>1021</v>
      </c>
    </row>
    <row r="34" spans="1:4">
      <c r="A34" t="s">
        <v>1022</v>
      </c>
      <c r="B34" t="s">
        <v>38</v>
      </c>
      <c r="C34">
        <f t="shared" si="0"/>
        <v>156</v>
      </c>
      <c r="D34" t="s">
        <v>1023</v>
      </c>
    </row>
    <row r="35" spans="1:4">
      <c r="A35" t="s">
        <v>1024</v>
      </c>
      <c r="B35" t="s">
        <v>49</v>
      </c>
      <c r="C35">
        <f t="shared" si="0"/>
        <v>200</v>
      </c>
      <c r="D35" t="s">
        <v>1025</v>
      </c>
    </row>
    <row r="36" spans="1:4">
      <c r="A36" t="s">
        <v>1026</v>
      </c>
      <c r="B36" t="s">
        <v>38</v>
      </c>
      <c r="C36">
        <f t="shared" si="0"/>
        <v>276</v>
      </c>
      <c r="D36" t="s">
        <v>1027</v>
      </c>
    </row>
    <row r="37" spans="1:4">
      <c r="A37" t="s">
        <v>1028</v>
      </c>
      <c r="B37" t="s">
        <v>38</v>
      </c>
      <c r="C37">
        <f t="shared" si="0"/>
        <v>243</v>
      </c>
      <c r="D37" t="s">
        <v>1029</v>
      </c>
    </row>
    <row r="38" spans="1:4">
      <c r="A38" t="s">
        <v>1030</v>
      </c>
      <c r="B38" t="s">
        <v>38</v>
      </c>
      <c r="C38">
        <f t="shared" si="0"/>
        <v>164</v>
      </c>
      <c r="D38" t="s">
        <v>1031</v>
      </c>
    </row>
    <row r="39" spans="1:4">
      <c r="A39" t="s">
        <v>1032</v>
      </c>
      <c r="B39" t="s">
        <v>38</v>
      </c>
      <c r="C39">
        <f t="shared" si="0"/>
        <v>228</v>
      </c>
      <c r="D39" t="s">
        <v>1033</v>
      </c>
    </row>
    <row r="40" spans="1:4">
      <c r="A40" t="s">
        <v>1034</v>
      </c>
      <c r="B40" t="s">
        <v>38</v>
      </c>
      <c r="C40">
        <f t="shared" si="0"/>
        <v>150</v>
      </c>
      <c r="D40" t="s">
        <v>1035</v>
      </c>
    </row>
    <row r="41" spans="1:4">
      <c r="A41" t="s">
        <v>1036</v>
      </c>
      <c r="B41" t="s">
        <v>38</v>
      </c>
      <c r="C41">
        <f t="shared" si="0"/>
        <v>138</v>
      </c>
      <c r="D41" t="s">
        <v>1037</v>
      </c>
    </row>
    <row r="42" spans="1:4">
      <c r="A42" t="s">
        <v>1038</v>
      </c>
      <c r="B42" t="s">
        <v>38</v>
      </c>
      <c r="C42">
        <f t="shared" si="0"/>
        <v>324</v>
      </c>
      <c r="D42" t="s">
        <v>1039</v>
      </c>
    </row>
    <row r="43" spans="1:4">
      <c r="A43" t="s">
        <v>1040</v>
      </c>
      <c r="B43" t="s">
        <v>38</v>
      </c>
      <c r="C43">
        <f t="shared" si="0"/>
        <v>228</v>
      </c>
      <c r="D43" t="s">
        <v>1041</v>
      </c>
    </row>
    <row r="44" spans="1:4">
      <c r="A44" t="s">
        <v>1042</v>
      </c>
      <c r="B44" t="s">
        <v>49</v>
      </c>
      <c r="C44">
        <f t="shared" si="0"/>
        <v>212</v>
      </c>
      <c r="D44" t="s">
        <v>1043</v>
      </c>
    </row>
    <row r="45" spans="1:4">
      <c r="A45" t="s">
        <v>1044</v>
      </c>
      <c r="B45" t="s">
        <v>49</v>
      </c>
      <c r="C45">
        <f t="shared" ref="C45:C76" si="1">LEN(D45)</f>
        <v>202</v>
      </c>
      <c r="D45" t="s">
        <v>1045</v>
      </c>
    </row>
    <row r="46" spans="1:4">
      <c r="A46" t="s">
        <v>1046</v>
      </c>
      <c r="B46" t="s">
        <v>38</v>
      </c>
      <c r="C46">
        <f t="shared" si="1"/>
        <v>327</v>
      </c>
      <c r="D46" t="s">
        <v>1047</v>
      </c>
    </row>
    <row r="47" spans="1:4">
      <c r="A47" t="s">
        <v>1048</v>
      </c>
      <c r="B47" t="s">
        <v>38</v>
      </c>
      <c r="C47">
        <f t="shared" si="1"/>
        <v>277</v>
      </c>
      <c r="D47" t="s">
        <v>1049</v>
      </c>
    </row>
    <row r="48" spans="1:4">
      <c r="A48" t="s">
        <v>1050</v>
      </c>
      <c r="B48" t="s">
        <v>38</v>
      </c>
      <c r="C48">
        <f t="shared" si="1"/>
        <v>172</v>
      </c>
      <c r="D48" t="s">
        <v>1051</v>
      </c>
    </row>
    <row r="49" spans="1:4">
      <c r="A49" t="s">
        <v>1052</v>
      </c>
      <c r="B49" t="s">
        <v>38</v>
      </c>
      <c r="C49">
        <f t="shared" si="1"/>
        <v>246</v>
      </c>
      <c r="D49" t="s">
        <v>1053</v>
      </c>
    </row>
    <row r="50" spans="1:4">
      <c r="A50" t="s">
        <v>1054</v>
      </c>
      <c r="B50" t="s">
        <v>38</v>
      </c>
      <c r="C50">
        <f t="shared" si="1"/>
        <v>204</v>
      </c>
      <c r="D50" t="s">
        <v>1055</v>
      </c>
    </row>
    <row r="51" spans="1:4">
      <c r="A51" t="s">
        <v>958</v>
      </c>
      <c r="B51" t="s">
        <v>5</v>
      </c>
      <c r="C51">
        <f t="shared" si="1"/>
        <v>370</v>
      </c>
      <c r="D51" t="s">
        <v>959</v>
      </c>
    </row>
    <row r="52" spans="1:4">
      <c r="A52" t="s">
        <v>1056</v>
      </c>
      <c r="B52" t="s">
        <v>49</v>
      </c>
      <c r="C52">
        <f t="shared" si="1"/>
        <v>173</v>
      </c>
      <c r="D52" t="s">
        <v>1057</v>
      </c>
    </row>
    <row r="53" spans="1:4">
      <c r="A53" t="s">
        <v>960</v>
      </c>
      <c r="B53" t="s">
        <v>5</v>
      </c>
      <c r="C53">
        <f t="shared" si="1"/>
        <v>635</v>
      </c>
      <c r="D53" t="s">
        <v>961</v>
      </c>
    </row>
    <row r="54" spans="1:4">
      <c r="A54" t="s">
        <v>1058</v>
      </c>
      <c r="B54" t="s">
        <v>49</v>
      </c>
      <c r="C54">
        <f t="shared" si="1"/>
        <v>349</v>
      </c>
      <c r="D54" t="s">
        <v>1059</v>
      </c>
    </row>
    <row r="55" spans="1:4">
      <c r="A55" t="s">
        <v>1060</v>
      </c>
      <c r="B55" t="s">
        <v>38</v>
      </c>
      <c r="C55">
        <f t="shared" si="1"/>
        <v>339</v>
      </c>
      <c r="D55" t="s">
        <v>1061</v>
      </c>
    </row>
    <row r="56" spans="1:4">
      <c r="A56" t="s">
        <v>1062</v>
      </c>
      <c r="B56" t="s">
        <v>49</v>
      </c>
      <c r="C56">
        <f t="shared" si="1"/>
        <v>148</v>
      </c>
      <c r="D56" t="s">
        <v>1063</v>
      </c>
    </row>
    <row r="57" spans="1:4">
      <c r="A57" t="s">
        <v>1064</v>
      </c>
      <c r="B57" t="s">
        <v>38</v>
      </c>
      <c r="C57">
        <f t="shared" si="1"/>
        <v>308</v>
      </c>
      <c r="D57" t="s">
        <v>1065</v>
      </c>
    </row>
    <row r="58" spans="1:4">
      <c r="A58" t="s">
        <v>1066</v>
      </c>
      <c r="B58" t="s">
        <v>49</v>
      </c>
      <c r="C58">
        <f t="shared" si="1"/>
        <v>413</v>
      </c>
      <c r="D58" t="s">
        <v>1067</v>
      </c>
    </row>
    <row r="59" spans="1:4">
      <c r="A59" t="s">
        <v>1068</v>
      </c>
      <c r="B59" t="s">
        <v>38</v>
      </c>
      <c r="C59">
        <f t="shared" si="1"/>
        <v>391</v>
      </c>
      <c r="D59" t="s">
        <v>1069</v>
      </c>
    </row>
    <row r="60" spans="1:4">
      <c r="A60" t="s">
        <v>1070</v>
      </c>
      <c r="B60" t="s">
        <v>38</v>
      </c>
      <c r="C60">
        <f t="shared" si="1"/>
        <v>242</v>
      </c>
      <c r="D60" t="s">
        <v>1071</v>
      </c>
    </row>
    <row r="61" spans="1:4">
      <c r="A61" t="s">
        <v>1072</v>
      </c>
      <c r="B61" t="s">
        <v>5</v>
      </c>
      <c r="C61">
        <f t="shared" si="1"/>
        <v>363</v>
      </c>
      <c r="D61" t="s">
        <v>1073</v>
      </c>
    </row>
    <row r="62" spans="1:4">
      <c r="A62" t="s">
        <v>1074</v>
      </c>
      <c r="B62" t="s">
        <v>49</v>
      </c>
      <c r="C62">
        <f t="shared" si="1"/>
        <v>183</v>
      </c>
      <c r="D62" t="s">
        <v>1075</v>
      </c>
    </row>
    <row r="63" spans="1:4">
      <c r="A63" t="s">
        <v>1076</v>
      </c>
      <c r="B63" t="s">
        <v>49</v>
      </c>
      <c r="C63">
        <f t="shared" si="1"/>
        <v>202</v>
      </c>
      <c r="D63" t="s">
        <v>1077</v>
      </c>
    </row>
    <row r="64" spans="1:4">
      <c r="A64" t="s">
        <v>1078</v>
      </c>
      <c r="B64" t="s">
        <v>49</v>
      </c>
      <c r="C64">
        <f t="shared" si="1"/>
        <v>330</v>
      </c>
      <c r="D64" t="s">
        <v>1079</v>
      </c>
    </row>
    <row r="65" spans="1:5">
      <c r="A65" t="s">
        <v>1080</v>
      </c>
      <c r="B65" t="s">
        <v>5</v>
      </c>
      <c r="C65">
        <f t="shared" si="1"/>
        <v>185</v>
      </c>
      <c r="D65" t="s">
        <v>1081</v>
      </c>
    </row>
    <row r="66" spans="1:5">
      <c r="A66" t="s">
        <v>962</v>
      </c>
      <c r="B66" t="s">
        <v>5</v>
      </c>
      <c r="C66">
        <f t="shared" si="1"/>
        <v>374</v>
      </c>
      <c r="D66" t="s">
        <v>963</v>
      </c>
    </row>
    <row r="67" spans="1:5">
      <c r="A67" t="s">
        <v>964</v>
      </c>
      <c r="B67" t="s">
        <v>5</v>
      </c>
      <c r="C67">
        <f t="shared" si="1"/>
        <v>365</v>
      </c>
      <c r="D67" t="s">
        <v>965</v>
      </c>
    </row>
    <row r="68" spans="1:5">
      <c r="A68" t="s">
        <v>1231</v>
      </c>
      <c r="B68" t="s">
        <v>273</v>
      </c>
      <c r="C68">
        <f t="shared" si="1"/>
        <v>338</v>
      </c>
      <c r="D68" t="s">
        <v>1232</v>
      </c>
    </row>
    <row r="69" spans="1:5">
      <c r="A69" t="s">
        <v>1082</v>
      </c>
      <c r="B69" t="s">
        <v>38</v>
      </c>
      <c r="C69">
        <f t="shared" si="1"/>
        <v>220</v>
      </c>
      <c r="D69" t="s">
        <v>1083</v>
      </c>
    </row>
    <row r="70" spans="1:5">
      <c r="A70" t="s">
        <v>1084</v>
      </c>
      <c r="B70" t="s">
        <v>49</v>
      </c>
      <c r="C70">
        <f t="shared" si="1"/>
        <v>363</v>
      </c>
      <c r="D70" t="s">
        <v>1085</v>
      </c>
    </row>
    <row r="71" spans="1:5">
      <c r="A71" t="s">
        <v>1086</v>
      </c>
      <c r="B71" t="s">
        <v>49</v>
      </c>
      <c r="C71">
        <f t="shared" si="1"/>
        <v>234</v>
      </c>
      <c r="D71" t="s">
        <v>1087</v>
      </c>
    </row>
    <row r="72" spans="1:5">
      <c r="A72" t="s">
        <v>1088</v>
      </c>
      <c r="B72" t="s">
        <v>38</v>
      </c>
      <c r="C72">
        <f t="shared" si="1"/>
        <v>359</v>
      </c>
      <c r="D72" t="s">
        <v>1089</v>
      </c>
    </row>
    <row r="73" spans="1:5">
      <c r="A73" t="s">
        <v>1090</v>
      </c>
      <c r="B73" t="s">
        <v>5</v>
      </c>
      <c r="C73">
        <f t="shared" si="1"/>
        <v>669</v>
      </c>
      <c r="D73" t="s">
        <v>1091</v>
      </c>
    </row>
    <row r="74" spans="1:5">
      <c r="A74" t="s">
        <v>1092</v>
      </c>
      <c r="B74" t="s">
        <v>49</v>
      </c>
      <c r="C74">
        <f t="shared" si="1"/>
        <v>142</v>
      </c>
      <c r="D74" t="s">
        <v>1093</v>
      </c>
    </row>
    <row r="75" spans="1:5">
      <c r="A75" t="s">
        <v>1094</v>
      </c>
      <c r="B75" t="s">
        <v>49</v>
      </c>
      <c r="C75">
        <f t="shared" si="1"/>
        <v>211</v>
      </c>
      <c r="D75" t="s">
        <v>1095</v>
      </c>
    </row>
    <row r="76" spans="1:5">
      <c r="A76" t="s">
        <v>1096</v>
      </c>
      <c r="B76" t="s">
        <v>49</v>
      </c>
      <c r="C76">
        <f t="shared" si="1"/>
        <v>229</v>
      </c>
      <c r="D76" t="s">
        <v>1097</v>
      </c>
      <c r="E76" s="46" t="s">
        <v>2257</v>
      </c>
    </row>
    <row r="77" spans="1:5">
      <c r="A77" t="s">
        <v>1098</v>
      </c>
      <c r="B77" t="s">
        <v>38</v>
      </c>
      <c r="C77">
        <f t="shared" ref="C77:C108" si="2">LEN(D77)</f>
        <v>175</v>
      </c>
      <c r="D77" t="s">
        <v>1099</v>
      </c>
    </row>
    <row r="78" spans="1:5">
      <c r="A78" t="s">
        <v>1100</v>
      </c>
      <c r="B78" t="s">
        <v>38</v>
      </c>
      <c r="C78">
        <f t="shared" si="2"/>
        <v>164</v>
      </c>
      <c r="D78" t="s">
        <v>1101</v>
      </c>
    </row>
    <row r="79" spans="1:5">
      <c r="A79" t="s">
        <v>1102</v>
      </c>
      <c r="B79" t="s">
        <v>49</v>
      </c>
      <c r="C79">
        <f t="shared" si="2"/>
        <v>362</v>
      </c>
      <c r="D79" t="s">
        <v>1103</v>
      </c>
    </row>
    <row r="80" spans="1:5">
      <c r="A80" t="s">
        <v>1104</v>
      </c>
      <c r="B80" t="s">
        <v>38</v>
      </c>
      <c r="C80">
        <f t="shared" si="2"/>
        <v>319</v>
      </c>
      <c r="D80" t="s">
        <v>1105</v>
      </c>
    </row>
    <row r="81" spans="1:4">
      <c r="A81" t="s">
        <v>1106</v>
      </c>
      <c r="B81" t="s">
        <v>38</v>
      </c>
      <c r="C81">
        <f t="shared" si="2"/>
        <v>242</v>
      </c>
      <c r="D81" t="s">
        <v>1107</v>
      </c>
    </row>
    <row r="82" spans="1:4">
      <c r="A82" t="s">
        <v>1108</v>
      </c>
      <c r="B82" t="s">
        <v>5</v>
      </c>
      <c r="C82">
        <f t="shared" si="2"/>
        <v>425</v>
      </c>
      <c r="D82" t="s">
        <v>1109</v>
      </c>
    </row>
    <row r="83" spans="1:4">
      <c r="A83" t="s">
        <v>1110</v>
      </c>
      <c r="B83" t="s">
        <v>38</v>
      </c>
      <c r="C83">
        <f t="shared" si="2"/>
        <v>342</v>
      </c>
      <c r="D83" t="s">
        <v>1111</v>
      </c>
    </row>
    <row r="84" spans="1:4">
      <c r="A84" t="s">
        <v>1233</v>
      </c>
      <c r="B84" t="s">
        <v>273</v>
      </c>
      <c r="C84">
        <f t="shared" si="2"/>
        <v>344</v>
      </c>
      <c r="D84" t="s">
        <v>1234</v>
      </c>
    </row>
    <row r="85" spans="1:4">
      <c r="A85" t="s">
        <v>1112</v>
      </c>
      <c r="B85" t="s">
        <v>38</v>
      </c>
      <c r="C85">
        <f t="shared" si="2"/>
        <v>310</v>
      </c>
      <c r="D85" t="s">
        <v>1113</v>
      </c>
    </row>
    <row r="86" spans="1:4">
      <c r="A86" t="s">
        <v>1114</v>
      </c>
      <c r="B86" t="s">
        <v>5</v>
      </c>
      <c r="C86">
        <f t="shared" si="2"/>
        <v>273</v>
      </c>
      <c r="D86" t="s">
        <v>1115</v>
      </c>
    </row>
    <row r="87" spans="1:4">
      <c r="A87" t="s">
        <v>1116</v>
      </c>
      <c r="B87" t="s">
        <v>38</v>
      </c>
      <c r="C87">
        <f t="shared" si="2"/>
        <v>222</v>
      </c>
      <c r="D87" t="s">
        <v>1117</v>
      </c>
    </row>
    <row r="88" spans="1:4">
      <c r="A88" t="s">
        <v>1118</v>
      </c>
      <c r="B88" t="s">
        <v>49</v>
      </c>
      <c r="C88">
        <f t="shared" si="2"/>
        <v>201</v>
      </c>
      <c r="D88" t="s">
        <v>1119</v>
      </c>
    </row>
    <row r="89" spans="1:4">
      <c r="A89" t="s">
        <v>1120</v>
      </c>
      <c r="B89" t="s">
        <v>49</v>
      </c>
      <c r="C89">
        <f t="shared" si="2"/>
        <v>391</v>
      </c>
      <c r="D89" t="s">
        <v>1121</v>
      </c>
    </row>
    <row r="90" spans="1:4">
      <c r="A90" t="s">
        <v>1122</v>
      </c>
      <c r="B90" t="s">
        <v>38</v>
      </c>
      <c r="C90">
        <f t="shared" si="2"/>
        <v>275</v>
      </c>
      <c r="D90" t="s">
        <v>1123</v>
      </c>
    </row>
    <row r="91" spans="1:4">
      <c r="A91" t="s">
        <v>1124</v>
      </c>
      <c r="B91" t="s">
        <v>38</v>
      </c>
      <c r="C91">
        <f t="shared" si="2"/>
        <v>347</v>
      </c>
      <c r="D91" t="s">
        <v>1125</v>
      </c>
    </row>
    <row r="92" spans="1:4">
      <c r="A92" t="s">
        <v>1126</v>
      </c>
      <c r="B92" t="s">
        <v>49</v>
      </c>
      <c r="C92">
        <f t="shared" si="2"/>
        <v>214</v>
      </c>
      <c r="D92" t="s">
        <v>1127</v>
      </c>
    </row>
    <row r="93" spans="1:4">
      <c r="A93" t="s">
        <v>1128</v>
      </c>
      <c r="B93" t="s">
        <v>49</v>
      </c>
      <c r="C93">
        <f t="shared" si="2"/>
        <v>169</v>
      </c>
      <c r="D93" t="s">
        <v>1129</v>
      </c>
    </row>
    <row r="94" spans="1:4">
      <c r="A94" t="s">
        <v>1130</v>
      </c>
      <c r="B94" t="s">
        <v>38</v>
      </c>
      <c r="C94">
        <f t="shared" si="2"/>
        <v>277</v>
      </c>
      <c r="D94" t="s">
        <v>1131</v>
      </c>
    </row>
    <row r="95" spans="1:4">
      <c r="A95" t="s">
        <v>966</v>
      </c>
      <c r="B95" t="s">
        <v>5</v>
      </c>
      <c r="C95">
        <f t="shared" si="2"/>
        <v>317</v>
      </c>
      <c r="D95" t="s">
        <v>967</v>
      </c>
    </row>
    <row r="96" spans="1:4">
      <c r="A96" t="s">
        <v>1132</v>
      </c>
      <c r="B96" t="s">
        <v>38</v>
      </c>
      <c r="C96">
        <f t="shared" si="2"/>
        <v>214</v>
      </c>
      <c r="D96" t="s">
        <v>1133</v>
      </c>
    </row>
    <row r="97" spans="1:4">
      <c r="A97" t="s">
        <v>1134</v>
      </c>
      <c r="B97" t="s">
        <v>38</v>
      </c>
      <c r="C97">
        <f t="shared" si="2"/>
        <v>211</v>
      </c>
      <c r="D97" t="s">
        <v>1135</v>
      </c>
    </row>
    <row r="98" spans="1:4">
      <c r="A98" t="s">
        <v>1136</v>
      </c>
      <c r="B98" t="s">
        <v>49</v>
      </c>
      <c r="C98">
        <f t="shared" si="2"/>
        <v>209</v>
      </c>
      <c r="D98" t="s">
        <v>1137</v>
      </c>
    </row>
    <row r="99" spans="1:4">
      <c r="A99" t="s">
        <v>1235</v>
      </c>
      <c r="B99" t="s">
        <v>273</v>
      </c>
      <c r="C99">
        <f t="shared" si="2"/>
        <v>357</v>
      </c>
      <c r="D99" t="s">
        <v>1236</v>
      </c>
    </row>
    <row r="100" spans="1:4">
      <c r="A100" t="s">
        <v>1138</v>
      </c>
      <c r="B100" t="s">
        <v>38</v>
      </c>
      <c r="C100">
        <f t="shared" si="2"/>
        <v>235</v>
      </c>
      <c r="D100" t="s">
        <v>1139</v>
      </c>
    </row>
    <row r="101" spans="1:4">
      <c r="A101" t="s">
        <v>1140</v>
      </c>
      <c r="B101" t="s">
        <v>38</v>
      </c>
      <c r="C101">
        <f t="shared" si="2"/>
        <v>148</v>
      </c>
      <c r="D101" t="s">
        <v>1141</v>
      </c>
    </row>
    <row r="102" spans="1:4">
      <c r="A102" t="s">
        <v>1142</v>
      </c>
      <c r="B102" t="s">
        <v>49</v>
      </c>
      <c r="C102">
        <f t="shared" si="2"/>
        <v>302</v>
      </c>
      <c r="D102" t="s">
        <v>1143</v>
      </c>
    </row>
    <row r="103" spans="1:4">
      <c r="A103" t="s">
        <v>1144</v>
      </c>
      <c r="B103" t="s">
        <v>38</v>
      </c>
      <c r="C103">
        <f t="shared" si="2"/>
        <v>312</v>
      </c>
      <c r="D103" t="s">
        <v>1145</v>
      </c>
    </row>
    <row r="104" spans="1:4">
      <c r="A104" t="s">
        <v>968</v>
      </c>
      <c r="B104" t="s">
        <v>5</v>
      </c>
      <c r="C104">
        <f t="shared" si="2"/>
        <v>512</v>
      </c>
      <c r="D104" t="s">
        <v>969</v>
      </c>
    </row>
    <row r="105" spans="1:4">
      <c r="A105" t="s">
        <v>1146</v>
      </c>
      <c r="B105" t="s">
        <v>49</v>
      </c>
      <c r="C105">
        <f t="shared" si="2"/>
        <v>151</v>
      </c>
      <c r="D105" t="s">
        <v>1147</v>
      </c>
    </row>
    <row r="106" spans="1:4">
      <c r="A106" t="s">
        <v>970</v>
      </c>
      <c r="B106" t="s">
        <v>5</v>
      </c>
      <c r="C106">
        <f t="shared" si="2"/>
        <v>570</v>
      </c>
      <c r="D106" t="s">
        <v>971</v>
      </c>
    </row>
    <row r="107" spans="1:4">
      <c r="A107" t="s">
        <v>1148</v>
      </c>
      <c r="B107" t="s">
        <v>49</v>
      </c>
      <c r="C107">
        <f t="shared" si="2"/>
        <v>192</v>
      </c>
      <c r="D107" t="s">
        <v>1149</v>
      </c>
    </row>
    <row r="108" spans="1:4">
      <c r="A108" t="s">
        <v>1150</v>
      </c>
      <c r="B108" t="s">
        <v>38</v>
      </c>
      <c r="C108">
        <f t="shared" si="2"/>
        <v>178</v>
      </c>
      <c r="D108" t="s">
        <v>1151</v>
      </c>
    </row>
    <row r="109" spans="1:4">
      <c r="A109" t="s">
        <v>1152</v>
      </c>
      <c r="B109" t="s">
        <v>38</v>
      </c>
      <c r="C109">
        <f t="shared" ref="C109:C140" si="3">LEN(D109)</f>
        <v>203</v>
      </c>
      <c r="D109" t="s">
        <v>1153</v>
      </c>
    </row>
    <row r="110" spans="1:4">
      <c r="A110" t="s">
        <v>972</v>
      </c>
      <c r="B110" t="s">
        <v>5</v>
      </c>
      <c r="C110">
        <f t="shared" si="3"/>
        <v>476</v>
      </c>
      <c r="D110" t="s">
        <v>973</v>
      </c>
    </row>
    <row r="111" spans="1:4">
      <c r="A111" t="s">
        <v>1154</v>
      </c>
      <c r="B111" t="s">
        <v>38</v>
      </c>
      <c r="C111">
        <f t="shared" si="3"/>
        <v>200</v>
      </c>
      <c r="D111" t="s">
        <v>1155</v>
      </c>
    </row>
    <row r="112" spans="1:4">
      <c r="A112" t="s">
        <v>1156</v>
      </c>
      <c r="B112" t="s">
        <v>38</v>
      </c>
      <c r="C112">
        <f t="shared" si="3"/>
        <v>226</v>
      </c>
      <c r="D112" t="s">
        <v>1157</v>
      </c>
    </row>
    <row r="113" spans="1:5">
      <c r="A113" t="s">
        <v>1158</v>
      </c>
      <c r="B113" t="s">
        <v>38</v>
      </c>
      <c r="C113">
        <f t="shared" si="3"/>
        <v>170</v>
      </c>
      <c r="D113" t="s">
        <v>1159</v>
      </c>
    </row>
    <row r="114" spans="1:5">
      <c r="A114" t="s">
        <v>1160</v>
      </c>
      <c r="B114" t="s">
        <v>38</v>
      </c>
      <c r="C114">
        <f t="shared" si="3"/>
        <v>193</v>
      </c>
      <c r="D114" t="s">
        <v>1161</v>
      </c>
    </row>
    <row r="115" spans="1:5">
      <c r="A115" t="s">
        <v>1162</v>
      </c>
      <c r="B115" t="s">
        <v>38</v>
      </c>
      <c r="C115">
        <f t="shared" si="3"/>
        <v>273</v>
      </c>
      <c r="D115" t="s">
        <v>1163</v>
      </c>
      <c r="E115" s="46" t="s">
        <v>2259</v>
      </c>
    </row>
    <row r="116" spans="1:5">
      <c r="A116" t="s">
        <v>1164</v>
      </c>
      <c r="B116" t="s">
        <v>49</v>
      </c>
      <c r="C116">
        <f t="shared" si="3"/>
        <v>397</v>
      </c>
      <c r="D116" t="s">
        <v>1165</v>
      </c>
    </row>
    <row r="117" spans="1:5">
      <c r="A117" t="s">
        <v>1166</v>
      </c>
      <c r="B117" t="s">
        <v>38</v>
      </c>
      <c r="C117">
        <f t="shared" si="3"/>
        <v>274</v>
      </c>
      <c r="D117" t="s">
        <v>1167</v>
      </c>
    </row>
    <row r="118" spans="1:5">
      <c r="A118" t="s">
        <v>1168</v>
      </c>
      <c r="B118" t="s">
        <v>38</v>
      </c>
      <c r="C118">
        <f t="shared" si="3"/>
        <v>255</v>
      </c>
      <c r="D118" t="s">
        <v>1169</v>
      </c>
    </row>
    <row r="119" spans="1:5">
      <c r="A119" t="s">
        <v>1170</v>
      </c>
      <c r="B119" t="s">
        <v>38</v>
      </c>
      <c r="C119">
        <f t="shared" si="3"/>
        <v>219</v>
      </c>
      <c r="D119" t="s">
        <v>227</v>
      </c>
    </row>
    <row r="120" spans="1:5">
      <c r="A120" t="s">
        <v>1171</v>
      </c>
      <c r="B120" t="s">
        <v>49</v>
      </c>
      <c r="C120">
        <f t="shared" si="3"/>
        <v>179</v>
      </c>
      <c r="D120" t="s">
        <v>1172</v>
      </c>
    </row>
    <row r="121" spans="1:5">
      <c r="A121" t="s">
        <v>1173</v>
      </c>
      <c r="B121" t="s">
        <v>49</v>
      </c>
      <c r="C121">
        <f t="shared" si="3"/>
        <v>406</v>
      </c>
      <c r="D121" t="s">
        <v>1174</v>
      </c>
    </row>
    <row r="122" spans="1:5">
      <c r="A122" t="s">
        <v>1175</v>
      </c>
      <c r="B122" t="s">
        <v>49</v>
      </c>
      <c r="C122">
        <f t="shared" si="3"/>
        <v>159</v>
      </c>
      <c r="D122" t="s">
        <v>1176</v>
      </c>
    </row>
    <row r="123" spans="1:5">
      <c r="A123" t="s">
        <v>974</v>
      </c>
      <c r="B123" t="s">
        <v>5</v>
      </c>
      <c r="C123">
        <f t="shared" si="3"/>
        <v>482</v>
      </c>
      <c r="D123" t="s">
        <v>975</v>
      </c>
    </row>
    <row r="124" spans="1:5">
      <c r="A124" t="s">
        <v>1177</v>
      </c>
      <c r="B124" t="s">
        <v>38</v>
      </c>
      <c r="C124">
        <f t="shared" si="3"/>
        <v>284</v>
      </c>
      <c r="D124" t="s">
        <v>1178</v>
      </c>
    </row>
    <row r="125" spans="1:5">
      <c r="A125" t="s">
        <v>1179</v>
      </c>
      <c r="B125" t="s">
        <v>122</v>
      </c>
      <c r="C125">
        <f t="shared" si="3"/>
        <v>231</v>
      </c>
      <c r="D125" t="s">
        <v>1180</v>
      </c>
    </row>
    <row r="126" spans="1:5">
      <c r="A126" t="s">
        <v>1181</v>
      </c>
      <c r="B126" t="s">
        <v>38</v>
      </c>
      <c r="C126">
        <f t="shared" si="3"/>
        <v>233</v>
      </c>
      <c r="D126" t="s">
        <v>1182</v>
      </c>
    </row>
    <row r="127" spans="1:5">
      <c r="A127" t="s">
        <v>1183</v>
      </c>
      <c r="B127" t="s">
        <v>38</v>
      </c>
      <c r="C127">
        <f t="shared" si="3"/>
        <v>397</v>
      </c>
      <c r="D127" t="s">
        <v>1184</v>
      </c>
    </row>
    <row r="128" spans="1:5">
      <c r="A128" t="s">
        <v>1185</v>
      </c>
      <c r="B128" t="s">
        <v>49</v>
      </c>
      <c r="C128">
        <f t="shared" si="3"/>
        <v>161</v>
      </c>
      <c r="D128" t="s">
        <v>1186</v>
      </c>
    </row>
    <row r="129" spans="1:4">
      <c r="A129" t="s">
        <v>1187</v>
      </c>
      <c r="B129" t="s">
        <v>49</v>
      </c>
      <c r="C129">
        <f t="shared" si="3"/>
        <v>161</v>
      </c>
      <c r="D129" t="s">
        <v>1188</v>
      </c>
    </row>
    <row r="130" spans="1:4">
      <c r="A130" t="s">
        <v>1189</v>
      </c>
      <c r="B130" t="s">
        <v>49</v>
      </c>
      <c r="C130">
        <f t="shared" si="3"/>
        <v>182</v>
      </c>
      <c r="D130" t="s">
        <v>1190</v>
      </c>
    </row>
    <row r="131" spans="1:4">
      <c r="A131" t="s">
        <v>1191</v>
      </c>
      <c r="B131" t="s">
        <v>49</v>
      </c>
      <c r="C131">
        <f t="shared" si="3"/>
        <v>202</v>
      </c>
      <c r="D131" t="s">
        <v>1192</v>
      </c>
    </row>
    <row r="132" spans="1:4">
      <c r="A132" t="s">
        <v>1193</v>
      </c>
      <c r="B132" t="s">
        <v>38</v>
      </c>
      <c r="C132">
        <f t="shared" si="3"/>
        <v>177</v>
      </c>
      <c r="D132" t="s">
        <v>1194</v>
      </c>
    </row>
    <row r="133" spans="1:4">
      <c r="A133" t="s">
        <v>1195</v>
      </c>
      <c r="B133" t="s">
        <v>38</v>
      </c>
      <c r="C133">
        <f t="shared" si="3"/>
        <v>370</v>
      </c>
      <c r="D133" t="s">
        <v>1196</v>
      </c>
    </row>
    <row r="134" spans="1:4">
      <c r="A134" t="s">
        <v>1197</v>
      </c>
      <c r="B134" t="s">
        <v>122</v>
      </c>
      <c r="C134">
        <f t="shared" si="3"/>
        <v>223</v>
      </c>
      <c r="D134" t="s">
        <v>1198</v>
      </c>
    </row>
    <row r="135" spans="1:4">
      <c r="A135" t="s">
        <v>1199</v>
      </c>
      <c r="B135" t="s">
        <v>38</v>
      </c>
      <c r="C135">
        <f t="shared" si="3"/>
        <v>125</v>
      </c>
      <c r="D135" t="s">
        <v>1200</v>
      </c>
    </row>
    <row r="136" spans="1:4">
      <c r="A136" t="s">
        <v>1201</v>
      </c>
      <c r="B136" t="s">
        <v>38</v>
      </c>
      <c r="C136">
        <f t="shared" si="3"/>
        <v>228</v>
      </c>
      <c r="D136" t="s">
        <v>1202</v>
      </c>
    </row>
    <row r="137" spans="1:4">
      <c r="A137" t="s">
        <v>1203</v>
      </c>
      <c r="B137" t="s">
        <v>38</v>
      </c>
      <c r="C137">
        <f t="shared" si="3"/>
        <v>188</v>
      </c>
      <c r="D137" t="s">
        <v>1204</v>
      </c>
    </row>
    <row r="138" spans="1:4">
      <c r="A138" t="s">
        <v>1205</v>
      </c>
      <c r="B138" t="s">
        <v>38</v>
      </c>
      <c r="C138">
        <f t="shared" si="3"/>
        <v>202</v>
      </c>
      <c r="D138" t="s">
        <v>1206</v>
      </c>
    </row>
    <row r="139" spans="1:4">
      <c r="A139" t="s">
        <v>976</v>
      </c>
      <c r="B139" t="s">
        <v>5</v>
      </c>
      <c r="C139">
        <f t="shared" si="3"/>
        <v>363</v>
      </c>
      <c r="D139" t="s">
        <v>977</v>
      </c>
    </row>
    <row r="140" spans="1:4">
      <c r="A140" t="s">
        <v>1207</v>
      </c>
      <c r="B140" t="s">
        <v>49</v>
      </c>
      <c r="C140">
        <f t="shared" si="3"/>
        <v>201</v>
      </c>
      <c r="D140" t="s">
        <v>1208</v>
      </c>
    </row>
    <row r="141" spans="1:4">
      <c r="A141" t="s">
        <v>1209</v>
      </c>
      <c r="B141" t="s">
        <v>38</v>
      </c>
      <c r="C141">
        <f t="shared" ref="C141:C152" si="4">LEN(D141)</f>
        <v>255</v>
      </c>
      <c r="D141" t="s">
        <v>1210</v>
      </c>
    </row>
    <row r="142" spans="1:4">
      <c r="A142" t="s">
        <v>1211</v>
      </c>
      <c r="B142" t="s">
        <v>49</v>
      </c>
      <c r="C142">
        <f t="shared" si="4"/>
        <v>190</v>
      </c>
      <c r="D142" t="s">
        <v>1212</v>
      </c>
    </row>
    <row r="143" spans="1:4">
      <c r="A143" t="s">
        <v>1213</v>
      </c>
      <c r="B143" t="s">
        <v>49</v>
      </c>
      <c r="C143">
        <f t="shared" si="4"/>
        <v>250</v>
      </c>
      <c r="D143" t="s">
        <v>1214</v>
      </c>
    </row>
    <row r="144" spans="1:4">
      <c r="A144" t="s">
        <v>1215</v>
      </c>
      <c r="B144" t="s">
        <v>38</v>
      </c>
      <c r="C144">
        <f t="shared" si="4"/>
        <v>313</v>
      </c>
      <c r="D144" t="s">
        <v>1216</v>
      </c>
    </row>
    <row r="145" spans="1:4">
      <c r="A145" t="s">
        <v>1217</v>
      </c>
      <c r="B145" t="s">
        <v>38</v>
      </c>
      <c r="C145">
        <f t="shared" si="4"/>
        <v>191</v>
      </c>
      <c r="D145" t="s">
        <v>1218</v>
      </c>
    </row>
    <row r="146" spans="1:4">
      <c r="A146" t="s">
        <v>978</v>
      </c>
      <c r="B146" t="s">
        <v>5</v>
      </c>
      <c r="C146">
        <f t="shared" si="4"/>
        <v>497</v>
      </c>
      <c r="D146" t="s">
        <v>979</v>
      </c>
    </row>
    <row r="147" spans="1:4">
      <c r="A147" t="s">
        <v>980</v>
      </c>
      <c r="B147" t="s">
        <v>5</v>
      </c>
      <c r="C147">
        <f t="shared" si="4"/>
        <v>531</v>
      </c>
      <c r="D147" t="s">
        <v>981</v>
      </c>
    </row>
    <row r="148" spans="1:4">
      <c r="A148" t="s">
        <v>1219</v>
      </c>
      <c r="B148" t="s">
        <v>49</v>
      </c>
      <c r="C148">
        <f t="shared" si="4"/>
        <v>373</v>
      </c>
      <c r="D148" t="s">
        <v>1220</v>
      </c>
    </row>
    <row r="149" spans="1:4">
      <c r="A149" t="s">
        <v>1221</v>
      </c>
      <c r="B149" t="s">
        <v>38</v>
      </c>
      <c r="C149">
        <f t="shared" si="4"/>
        <v>129</v>
      </c>
      <c r="D149" t="s">
        <v>1222</v>
      </c>
    </row>
    <row r="150" spans="1:4">
      <c r="A150" t="s">
        <v>1223</v>
      </c>
      <c r="B150" t="s">
        <v>5</v>
      </c>
      <c r="C150">
        <f t="shared" si="4"/>
        <v>307</v>
      </c>
      <c r="D150" t="s">
        <v>1224</v>
      </c>
    </row>
    <row r="151" spans="1:4">
      <c r="A151" t="s">
        <v>1225</v>
      </c>
      <c r="B151" t="s">
        <v>49</v>
      </c>
      <c r="C151">
        <f t="shared" si="4"/>
        <v>212</v>
      </c>
      <c r="D151" t="s">
        <v>1226</v>
      </c>
    </row>
    <row r="152" spans="1:4">
      <c r="A152" t="s">
        <v>1227</v>
      </c>
      <c r="B152" t="s">
        <v>49</v>
      </c>
      <c r="C152">
        <f t="shared" si="4"/>
        <v>205</v>
      </c>
      <c r="D152" t="s">
        <v>1228</v>
      </c>
    </row>
    <row r="154" spans="1:4">
      <c r="A154" t="s">
        <v>957</v>
      </c>
      <c r="B154">
        <f>COUNTA(A13:A152)</f>
        <v>140</v>
      </c>
    </row>
  </sheetData>
  <sortState ref="A11:D150">
    <sortCondition ref="A11:A150"/>
  </sortState>
  <mergeCells count="2">
    <mergeCell ref="A1:D1"/>
    <mergeCell ref="E1:G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9"/>
  <sheetViews>
    <sheetView workbookViewId="0">
      <selection activeCell="F36" sqref="F36"/>
    </sheetView>
  </sheetViews>
  <sheetFormatPr defaultRowHeight="16.5"/>
  <cols>
    <col min="1" max="1" width="13.375" bestFit="1" customWidth="1"/>
  </cols>
  <sheetData>
    <row r="1" spans="1:7" ht="32.25" customHeight="1" thickBot="1">
      <c r="A1" s="65" t="s">
        <v>2263</v>
      </c>
      <c r="B1" s="70"/>
      <c r="C1" s="70"/>
      <c r="D1" s="70"/>
      <c r="E1" s="67" t="s">
        <v>2265</v>
      </c>
      <c r="F1" s="69"/>
      <c r="G1" s="69"/>
    </row>
    <row r="3" spans="1:7">
      <c r="A3" s="32" t="s">
        <v>2139</v>
      </c>
    </row>
    <row r="12" spans="1:7" s="1" customFormat="1">
      <c r="A12" s="1" t="s">
        <v>0</v>
      </c>
      <c r="B12" s="1" t="s">
        <v>1</v>
      </c>
      <c r="C12" s="1" t="s">
        <v>509</v>
      </c>
      <c r="D12" s="1" t="s">
        <v>510</v>
      </c>
    </row>
    <row r="13" spans="1:7">
      <c r="A13" t="s">
        <v>1237</v>
      </c>
      <c r="B13" t="s">
        <v>5</v>
      </c>
      <c r="C13">
        <f t="shared" ref="C13:C44" si="0">LEN(D13)</f>
        <v>495</v>
      </c>
      <c r="D13" t="s">
        <v>1238</v>
      </c>
    </row>
    <row r="14" spans="1:7">
      <c r="A14" t="s">
        <v>1269</v>
      </c>
      <c r="B14" t="s">
        <v>38</v>
      </c>
      <c r="C14">
        <f t="shared" si="0"/>
        <v>199</v>
      </c>
      <c r="D14" t="s">
        <v>1270</v>
      </c>
    </row>
    <row r="15" spans="1:7">
      <c r="A15" t="s">
        <v>1518</v>
      </c>
      <c r="B15" t="s">
        <v>273</v>
      </c>
      <c r="C15">
        <f t="shared" si="0"/>
        <v>316</v>
      </c>
      <c r="D15" t="s">
        <v>1519</v>
      </c>
    </row>
    <row r="16" spans="1:7">
      <c r="A16" t="s">
        <v>1239</v>
      </c>
      <c r="B16" t="s">
        <v>5</v>
      </c>
      <c r="C16">
        <f t="shared" si="0"/>
        <v>653</v>
      </c>
      <c r="D16" t="s">
        <v>1240</v>
      </c>
    </row>
    <row r="17" spans="1:4">
      <c r="A17" t="s">
        <v>1271</v>
      </c>
      <c r="B17" t="s">
        <v>49</v>
      </c>
      <c r="C17">
        <f t="shared" si="0"/>
        <v>178</v>
      </c>
      <c r="D17" t="s">
        <v>1272</v>
      </c>
    </row>
    <row r="18" spans="1:4">
      <c r="A18" t="s">
        <v>1273</v>
      </c>
      <c r="B18" t="s">
        <v>38</v>
      </c>
      <c r="C18">
        <f t="shared" si="0"/>
        <v>249</v>
      </c>
      <c r="D18" t="s">
        <v>1274</v>
      </c>
    </row>
    <row r="19" spans="1:4">
      <c r="A19" t="s">
        <v>1275</v>
      </c>
      <c r="B19" t="s">
        <v>38</v>
      </c>
      <c r="C19">
        <f t="shared" si="0"/>
        <v>220</v>
      </c>
      <c r="D19" t="s">
        <v>1276</v>
      </c>
    </row>
    <row r="20" spans="1:4">
      <c r="A20" t="s">
        <v>1277</v>
      </c>
      <c r="B20" t="s">
        <v>49</v>
      </c>
      <c r="C20">
        <f t="shared" si="0"/>
        <v>205</v>
      </c>
      <c r="D20" t="s">
        <v>1278</v>
      </c>
    </row>
    <row r="21" spans="1:4">
      <c r="A21" t="s">
        <v>1279</v>
      </c>
      <c r="B21" t="s">
        <v>122</v>
      </c>
      <c r="C21">
        <f t="shared" si="0"/>
        <v>236</v>
      </c>
      <c r="D21" t="s">
        <v>1280</v>
      </c>
    </row>
    <row r="22" spans="1:4">
      <c r="A22" t="s">
        <v>1281</v>
      </c>
      <c r="B22" t="s">
        <v>49</v>
      </c>
      <c r="C22">
        <f t="shared" si="0"/>
        <v>426</v>
      </c>
      <c r="D22" t="s">
        <v>1282</v>
      </c>
    </row>
    <row r="23" spans="1:4">
      <c r="A23" t="s">
        <v>1283</v>
      </c>
      <c r="B23" t="s">
        <v>38</v>
      </c>
      <c r="C23">
        <f t="shared" si="0"/>
        <v>213</v>
      </c>
      <c r="D23" t="s">
        <v>1284</v>
      </c>
    </row>
    <row r="24" spans="1:4">
      <c r="A24" t="s">
        <v>1285</v>
      </c>
      <c r="B24" t="s">
        <v>38</v>
      </c>
      <c r="C24">
        <f t="shared" si="0"/>
        <v>241</v>
      </c>
      <c r="D24" t="s">
        <v>1286</v>
      </c>
    </row>
    <row r="25" spans="1:4">
      <c r="A25" t="s">
        <v>1287</v>
      </c>
      <c r="B25" t="s">
        <v>38</v>
      </c>
      <c r="C25">
        <f t="shared" si="0"/>
        <v>168</v>
      </c>
      <c r="D25" t="s">
        <v>1288</v>
      </c>
    </row>
    <row r="26" spans="1:4">
      <c r="A26" t="s">
        <v>1289</v>
      </c>
      <c r="B26" t="s">
        <v>38</v>
      </c>
      <c r="C26">
        <f t="shared" si="0"/>
        <v>262</v>
      </c>
      <c r="D26" t="s">
        <v>1290</v>
      </c>
    </row>
    <row r="27" spans="1:4">
      <c r="A27" t="s">
        <v>1291</v>
      </c>
      <c r="B27" t="s">
        <v>38</v>
      </c>
      <c r="C27">
        <f t="shared" si="0"/>
        <v>319</v>
      </c>
      <c r="D27" t="s">
        <v>1292</v>
      </c>
    </row>
    <row r="28" spans="1:4">
      <c r="A28" t="s">
        <v>1293</v>
      </c>
      <c r="B28" t="s">
        <v>49</v>
      </c>
      <c r="C28">
        <f t="shared" si="0"/>
        <v>258</v>
      </c>
      <c r="D28" t="s">
        <v>1294</v>
      </c>
    </row>
    <row r="29" spans="1:4">
      <c r="A29" t="s">
        <v>1295</v>
      </c>
      <c r="B29" t="s">
        <v>38</v>
      </c>
      <c r="C29">
        <f t="shared" si="0"/>
        <v>326</v>
      </c>
      <c r="D29" t="s">
        <v>1296</v>
      </c>
    </row>
    <row r="30" spans="1:4">
      <c r="A30" t="s">
        <v>1297</v>
      </c>
      <c r="B30" t="s">
        <v>49</v>
      </c>
      <c r="C30">
        <f t="shared" si="0"/>
        <v>166</v>
      </c>
      <c r="D30" t="s">
        <v>1298</v>
      </c>
    </row>
    <row r="31" spans="1:4">
      <c r="A31" t="s">
        <v>1241</v>
      </c>
      <c r="B31" t="s">
        <v>5</v>
      </c>
      <c r="C31">
        <f t="shared" si="0"/>
        <v>512</v>
      </c>
      <c r="D31" t="s">
        <v>1242</v>
      </c>
    </row>
    <row r="32" spans="1:4">
      <c r="A32" t="s">
        <v>1520</v>
      </c>
      <c r="B32" t="s">
        <v>273</v>
      </c>
      <c r="C32">
        <f t="shared" si="0"/>
        <v>360</v>
      </c>
      <c r="D32" t="s">
        <v>1521</v>
      </c>
    </row>
    <row r="33" spans="1:4">
      <c r="A33" t="s">
        <v>1299</v>
      </c>
      <c r="B33" t="s">
        <v>38</v>
      </c>
      <c r="C33">
        <f t="shared" si="0"/>
        <v>271</v>
      </c>
      <c r="D33" t="s">
        <v>1300</v>
      </c>
    </row>
    <row r="34" spans="1:4">
      <c r="A34" t="s">
        <v>1301</v>
      </c>
      <c r="B34" t="s">
        <v>38</v>
      </c>
      <c r="C34">
        <f t="shared" si="0"/>
        <v>211</v>
      </c>
      <c r="D34" t="s">
        <v>1302</v>
      </c>
    </row>
    <row r="35" spans="1:4">
      <c r="A35" t="s">
        <v>1303</v>
      </c>
      <c r="B35" t="s">
        <v>38</v>
      </c>
      <c r="C35">
        <f t="shared" si="0"/>
        <v>279</v>
      </c>
      <c r="D35" t="s">
        <v>1304</v>
      </c>
    </row>
    <row r="36" spans="1:4">
      <c r="A36" t="s">
        <v>1305</v>
      </c>
      <c r="B36" t="s">
        <v>38</v>
      </c>
      <c r="C36">
        <f t="shared" si="0"/>
        <v>337</v>
      </c>
      <c r="D36" t="s">
        <v>1306</v>
      </c>
    </row>
    <row r="37" spans="1:4">
      <c r="A37" t="s">
        <v>1307</v>
      </c>
      <c r="B37" t="s">
        <v>49</v>
      </c>
      <c r="C37">
        <f t="shared" si="0"/>
        <v>176</v>
      </c>
      <c r="D37" t="s">
        <v>1308</v>
      </c>
    </row>
    <row r="38" spans="1:4">
      <c r="A38" t="s">
        <v>1309</v>
      </c>
      <c r="B38" t="s">
        <v>38</v>
      </c>
      <c r="C38">
        <f t="shared" si="0"/>
        <v>219</v>
      </c>
      <c r="D38" t="s">
        <v>1310</v>
      </c>
    </row>
    <row r="39" spans="1:4">
      <c r="A39" t="s">
        <v>1311</v>
      </c>
      <c r="B39" t="s">
        <v>38</v>
      </c>
      <c r="C39">
        <f t="shared" si="0"/>
        <v>176</v>
      </c>
      <c r="D39" t="s">
        <v>1312</v>
      </c>
    </row>
    <row r="40" spans="1:4">
      <c r="A40" t="s">
        <v>1313</v>
      </c>
      <c r="B40" t="s">
        <v>49</v>
      </c>
      <c r="C40">
        <f t="shared" si="0"/>
        <v>192</v>
      </c>
      <c r="D40" t="s">
        <v>1314</v>
      </c>
    </row>
    <row r="41" spans="1:4">
      <c r="A41" t="s">
        <v>1315</v>
      </c>
      <c r="B41" t="s">
        <v>49</v>
      </c>
      <c r="C41">
        <f t="shared" si="0"/>
        <v>211</v>
      </c>
      <c r="D41" t="s">
        <v>1316</v>
      </c>
    </row>
    <row r="42" spans="1:4">
      <c r="A42" t="s">
        <v>1317</v>
      </c>
      <c r="B42" t="s">
        <v>38</v>
      </c>
      <c r="C42">
        <f t="shared" si="0"/>
        <v>324</v>
      </c>
      <c r="D42" t="s">
        <v>1318</v>
      </c>
    </row>
    <row r="43" spans="1:4">
      <c r="A43" t="s">
        <v>1319</v>
      </c>
      <c r="B43" t="s">
        <v>49</v>
      </c>
      <c r="C43">
        <f t="shared" si="0"/>
        <v>425</v>
      </c>
      <c r="D43" t="s">
        <v>1320</v>
      </c>
    </row>
    <row r="44" spans="1:4">
      <c r="A44" t="s">
        <v>1321</v>
      </c>
      <c r="B44" t="s">
        <v>49</v>
      </c>
      <c r="C44">
        <f t="shared" si="0"/>
        <v>192</v>
      </c>
      <c r="D44" t="s">
        <v>1322</v>
      </c>
    </row>
    <row r="45" spans="1:4">
      <c r="A45" t="s">
        <v>1323</v>
      </c>
      <c r="B45" t="s">
        <v>38</v>
      </c>
      <c r="C45">
        <f t="shared" ref="C45:C76" si="1">LEN(D45)</f>
        <v>182</v>
      </c>
      <c r="D45" t="s">
        <v>1324</v>
      </c>
    </row>
    <row r="46" spans="1:4">
      <c r="A46" t="s">
        <v>1325</v>
      </c>
      <c r="B46" t="s">
        <v>49</v>
      </c>
      <c r="C46">
        <f t="shared" si="1"/>
        <v>194</v>
      </c>
      <c r="D46" t="s">
        <v>1326</v>
      </c>
    </row>
    <row r="47" spans="1:4">
      <c r="A47" t="s">
        <v>1327</v>
      </c>
      <c r="B47" t="s">
        <v>38</v>
      </c>
      <c r="C47">
        <f t="shared" si="1"/>
        <v>125</v>
      </c>
      <c r="D47" t="s">
        <v>1328</v>
      </c>
    </row>
    <row r="48" spans="1:4">
      <c r="A48" t="s">
        <v>1329</v>
      </c>
      <c r="B48" t="s">
        <v>38</v>
      </c>
      <c r="C48">
        <f t="shared" si="1"/>
        <v>232</v>
      </c>
      <c r="D48" t="s">
        <v>1330</v>
      </c>
    </row>
    <row r="49" spans="1:4">
      <c r="A49" t="s">
        <v>1331</v>
      </c>
      <c r="B49" t="s">
        <v>49</v>
      </c>
      <c r="C49">
        <f t="shared" si="1"/>
        <v>400</v>
      </c>
      <c r="D49" t="s">
        <v>1332</v>
      </c>
    </row>
    <row r="50" spans="1:4">
      <c r="A50" t="s">
        <v>1333</v>
      </c>
      <c r="B50" t="s">
        <v>38</v>
      </c>
      <c r="C50">
        <f t="shared" si="1"/>
        <v>275</v>
      </c>
      <c r="D50" t="s">
        <v>1334</v>
      </c>
    </row>
    <row r="51" spans="1:4">
      <c r="A51" t="s">
        <v>1335</v>
      </c>
      <c r="B51" t="s">
        <v>38</v>
      </c>
      <c r="C51">
        <f t="shared" si="1"/>
        <v>314</v>
      </c>
      <c r="D51" t="s">
        <v>1336</v>
      </c>
    </row>
    <row r="52" spans="1:4">
      <c r="A52" t="s">
        <v>1337</v>
      </c>
      <c r="B52" t="s">
        <v>38</v>
      </c>
      <c r="C52">
        <f t="shared" si="1"/>
        <v>338</v>
      </c>
      <c r="D52" t="s">
        <v>1338</v>
      </c>
    </row>
    <row r="53" spans="1:4">
      <c r="A53" t="s">
        <v>1243</v>
      </c>
      <c r="B53" t="s">
        <v>5</v>
      </c>
      <c r="C53">
        <f t="shared" si="1"/>
        <v>597</v>
      </c>
      <c r="D53" t="s">
        <v>1244</v>
      </c>
    </row>
    <row r="54" spans="1:4">
      <c r="A54" t="s">
        <v>1339</v>
      </c>
      <c r="B54" t="s">
        <v>38</v>
      </c>
      <c r="C54">
        <f t="shared" si="1"/>
        <v>231</v>
      </c>
      <c r="D54" t="s">
        <v>1340</v>
      </c>
    </row>
    <row r="55" spans="1:4">
      <c r="A55" t="s">
        <v>1341</v>
      </c>
      <c r="B55" t="s">
        <v>38</v>
      </c>
      <c r="C55">
        <f t="shared" si="1"/>
        <v>233</v>
      </c>
      <c r="D55" t="s">
        <v>1342</v>
      </c>
    </row>
    <row r="56" spans="1:4">
      <c r="A56" t="s">
        <v>1343</v>
      </c>
      <c r="B56" t="s">
        <v>38</v>
      </c>
      <c r="C56">
        <f t="shared" si="1"/>
        <v>247</v>
      </c>
      <c r="D56" t="s">
        <v>1344</v>
      </c>
    </row>
    <row r="57" spans="1:4">
      <c r="A57" t="s">
        <v>1345</v>
      </c>
      <c r="B57" t="s">
        <v>38</v>
      </c>
      <c r="C57">
        <f t="shared" si="1"/>
        <v>172</v>
      </c>
      <c r="D57" t="s">
        <v>1346</v>
      </c>
    </row>
    <row r="58" spans="1:4">
      <c r="A58" t="s">
        <v>1347</v>
      </c>
      <c r="B58" t="s">
        <v>38</v>
      </c>
      <c r="C58">
        <f t="shared" si="1"/>
        <v>224</v>
      </c>
      <c r="D58" t="s">
        <v>1348</v>
      </c>
    </row>
    <row r="59" spans="1:4">
      <c r="A59" t="s">
        <v>1245</v>
      </c>
      <c r="B59" t="s">
        <v>5</v>
      </c>
      <c r="C59">
        <f t="shared" si="1"/>
        <v>484</v>
      </c>
      <c r="D59" t="s">
        <v>1246</v>
      </c>
    </row>
    <row r="60" spans="1:4">
      <c r="A60" t="s">
        <v>1349</v>
      </c>
      <c r="B60" t="s">
        <v>38</v>
      </c>
      <c r="C60">
        <f t="shared" si="1"/>
        <v>360</v>
      </c>
      <c r="D60" t="s">
        <v>1350</v>
      </c>
    </row>
    <row r="61" spans="1:4">
      <c r="A61" t="s">
        <v>1351</v>
      </c>
      <c r="B61" t="s">
        <v>38</v>
      </c>
      <c r="C61">
        <f t="shared" si="1"/>
        <v>412</v>
      </c>
      <c r="D61" t="s">
        <v>1352</v>
      </c>
    </row>
    <row r="62" spans="1:4">
      <c r="A62" t="s">
        <v>1353</v>
      </c>
      <c r="B62" t="s">
        <v>38</v>
      </c>
      <c r="C62">
        <f t="shared" si="1"/>
        <v>215</v>
      </c>
      <c r="D62" t="s">
        <v>1354</v>
      </c>
    </row>
    <row r="63" spans="1:4">
      <c r="A63" t="s">
        <v>1355</v>
      </c>
      <c r="B63" t="s">
        <v>38</v>
      </c>
      <c r="C63">
        <f t="shared" si="1"/>
        <v>194</v>
      </c>
      <c r="D63" t="s">
        <v>1356</v>
      </c>
    </row>
    <row r="64" spans="1:4">
      <c r="A64" t="s">
        <v>1357</v>
      </c>
      <c r="B64" t="s">
        <v>49</v>
      </c>
      <c r="C64">
        <f t="shared" si="1"/>
        <v>177</v>
      </c>
      <c r="D64" t="s">
        <v>1358</v>
      </c>
    </row>
    <row r="65" spans="1:4">
      <c r="A65" t="s">
        <v>1359</v>
      </c>
      <c r="B65" t="s">
        <v>49</v>
      </c>
      <c r="C65">
        <f t="shared" si="1"/>
        <v>178</v>
      </c>
      <c r="D65" t="s">
        <v>1360</v>
      </c>
    </row>
    <row r="66" spans="1:4">
      <c r="A66" t="s">
        <v>1361</v>
      </c>
      <c r="B66" t="s">
        <v>38</v>
      </c>
      <c r="C66">
        <f t="shared" si="1"/>
        <v>316</v>
      </c>
      <c r="D66" t="s">
        <v>1362</v>
      </c>
    </row>
    <row r="67" spans="1:4">
      <c r="A67" t="s">
        <v>1363</v>
      </c>
      <c r="B67" t="s">
        <v>49</v>
      </c>
      <c r="C67">
        <f t="shared" si="1"/>
        <v>205</v>
      </c>
      <c r="D67" t="s">
        <v>1364</v>
      </c>
    </row>
    <row r="68" spans="1:4">
      <c r="A68" t="s">
        <v>1365</v>
      </c>
      <c r="B68" t="s">
        <v>49</v>
      </c>
      <c r="C68">
        <f t="shared" si="1"/>
        <v>302</v>
      </c>
      <c r="D68" t="s">
        <v>1366</v>
      </c>
    </row>
    <row r="69" spans="1:4">
      <c r="A69" t="s">
        <v>1367</v>
      </c>
      <c r="B69" t="s">
        <v>38</v>
      </c>
      <c r="C69">
        <f t="shared" si="1"/>
        <v>293</v>
      </c>
      <c r="D69" t="s">
        <v>1368</v>
      </c>
    </row>
    <row r="70" spans="1:4">
      <c r="A70" t="s">
        <v>1369</v>
      </c>
      <c r="B70" t="s">
        <v>49</v>
      </c>
      <c r="C70">
        <f t="shared" si="1"/>
        <v>248</v>
      </c>
      <c r="D70" t="s">
        <v>1370</v>
      </c>
    </row>
    <row r="71" spans="1:4">
      <c r="A71" t="s">
        <v>1371</v>
      </c>
      <c r="B71" t="s">
        <v>49</v>
      </c>
      <c r="C71">
        <f t="shared" si="1"/>
        <v>229</v>
      </c>
      <c r="D71" t="s">
        <v>1372</v>
      </c>
    </row>
    <row r="72" spans="1:4">
      <c r="A72" t="s">
        <v>1373</v>
      </c>
      <c r="B72" t="s">
        <v>49</v>
      </c>
      <c r="C72">
        <f t="shared" si="1"/>
        <v>138</v>
      </c>
      <c r="D72" t="s">
        <v>1374</v>
      </c>
    </row>
    <row r="73" spans="1:4">
      <c r="A73" t="s">
        <v>1375</v>
      </c>
      <c r="B73" t="s">
        <v>49</v>
      </c>
      <c r="C73">
        <f t="shared" si="1"/>
        <v>374</v>
      </c>
      <c r="D73" t="s">
        <v>1376</v>
      </c>
    </row>
    <row r="74" spans="1:4">
      <c r="A74" t="s">
        <v>1377</v>
      </c>
      <c r="B74" t="s">
        <v>38</v>
      </c>
      <c r="C74">
        <f t="shared" si="1"/>
        <v>244</v>
      </c>
      <c r="D74" t="s">
        <v>1378</v>
      </c>
    </row>
    <row r="75" spans="1:4">
      <c r="A75" t="s">
        <v>1379</v>
      </c>
      <c r="B75" t="s">
        <v>38</v>
      </c>
      <c r="C75">
        <f t="shared" si="1"/>
        <v>216</v>
      </c>
      <c r="D75" t="s">
        <v>1380</v>
      </c>
    </row>
    <row r="76" spans="1:4">
      <c r="A76" t="s">
        <v>1381</v>
      </c>
      <c r="B76" t="s">
        <v>49</v>
      </c>
      <c r="C76">
        <f t="shared" si="1"/>
        <v>156</v>
      </c>
      <c r="D76" t="s">
        <v>1382</v>
      </c>
    </row>
    <row r="77" spans="1:4">
      <c r="A77" t="s">
        <v>1383</v>
      </c>
      <c r="B77" t="s">
        <v>49</v>
      </c>
      <c r="C77">
        <f t="shared" ref="C77:C108" si="2">LEN(D77)</f>
        <v>157</v>
      </c>
      <c r="D77" t="s">
        <v>1384</v>
      </c>
    </row>
    <row r="78" spans="1:4">
      <c r="A78" t="s">
        <v>1385</v>
      </c>
      <c r="B78" t="s">
        <v>49</v>
      </c>
      <c r="C78">
        <f t="shared" si="2"/>
        <v>184</v>
      </c>
      <c r="D78" t="s">
        <v>1386</v>
      </c>
    </row>
    <row r="79" spans="1:4">
      <c r="A79" t="s">
        <v>1387</v>
      </c>
      <c r="B79" t="s">
        <v>38</v>
      </c>
      <c r="C79">
        <f t="shared" si="2"/>
        <v>367</v>
      </c>
      <c r="D79" t="s">
        <v>1388</v>
      </c>
    </row>
    <row r="80" spans="1:4">
      <c r="A80" t="s">
        <v>1247</v>
      </c>
      <c r="B80" t="s">
        <v>5</v>
      </c>
      <c r="C80">
        <f t="shared" si="2"/>
        <v>537</v>
      </c>
      <c r="D80" t="s">
        <v>1248</v>
      </c>
    </row>
    <row r="81" spans="1:4">
      <c r="A81" t="s">
        <v>1389</v>
      </c>
      <c r="B81" t="s">
        <v>49</v>
      </c>
      <c r="C81">
        <f t="shared" si="2"/>
        <v>188</v>
      </c>
      <c r="D81" t="s">
        <v>1390</v>
      </c>
    </row>
    <row r="82" spans="1:4">
      <c r="A82" t="s">
        <v>1391</v>
      </c>
      <c r="B82" t="s">
        <v>38</v>
      </c>
      <c r="C82">
        <f t="shared" si="2"/>
        <v>187</v>
      </c>
      <c r="D82" t="s">
        <v>1392</v>
      </c>
    </row>
    <row r="83" spans="1:4">
      <c r="A83" t="s">
        <v>1393</v>
      </c>
      <c r="B83" t="s">
        <v>38</v>
      </c>
      <c r="C83">
        <f t="shared" si="2"/>
        <v>176</v>
      </c>
      <c r="D83" t="s">
        <v>1312</v>
      </c>
    </row>
    <row r="84" spans="1:4">
      <c r="A84" t="s">
        <v>1394</v>
      </c>
      <c r="B84" t="s">
        <v>38</v>
      </c>
      <c r="C84">
        <f t="shared" si="2"/>
        <v>157</v>
      </c>
      <c r="D84" t="s">
        <v>1395</v>
      </c>
    </row>
    <row r="85" spans="1:4">
      <c r="A85" t="s">
        <v>1396</v>
      </c>
      <c r="B85" t="s">
        <v>38</v>
      </c>
      <c r="C85">
        <f t="shared" si="2"/>
        <v>277</v>
      </c>
      <c r="D85" t="s">
        <v>1397</v>
      </c>
    </row>
    <row r="86" spans="1:4">
      <c r="A86" t="s">
        <v>1398</v>
      </c>
      <c r="B86" t="s">
        <v>5</v>
      </c>
      <c r="C86">
        <f t="shared" si="2"/>
        <v>490</v>
      </c>
      <c r="D86" t="s">
        <v>1399</v>
      </c>
    </row>
    <row r="87" spans="1:4">
      <c r="A87" t="s">
        <v>1400</v>
      </c>
      <c r="B87" t="s">
        <v>38</v>
      </c>
      <c r="C87">
        <f t="shared" si="2"/>
        <v>256</v>
      </c>
      <c r="D87" t="s">
        <v>1401</v>
      </c>
    </row>
    <row r="88" spans="1:4">
      <c r="A88" t="s">
        <v>1402</v>
      </c>
      <c r="B88" t="s">
        <v>38</v>
      </c>
      <c r="C88">
        <f t="shared" si="2"/>
        <v>219</v>
      </c>
      <c r="D88" t="s">
        <v>1403</v>
      </c>
    </row>
    <row r="89" spans="1:4">
      <c r="A89" t="s">
        <v>1404</v>
      </c>
      <c r="B89" t="s">
        <v>49</v>
      </c>
      <c r="C89">
        <f t="shared" si="2"/>
        <v>387</v>
      </c>
      <c r="D89" t="s">
        <v>1405</v>
      </c>
    </row>
    <row r="90" spans="1:4">
      <c r="A90" t="s">
        <v>1406</v>
      </c>
      <c r="B90" t="s">
        <v>38</v>
      </c>
      <c r="C90">
        <f t="shared" si="2"/>
        <v>421</v>
      </c>
      <c r="D90" t="s">
        <v>1407</v>
      </c>
    </row>
    <row r="91" spans="1:4">
      <c r="A91" t="s">
        <v>1408</v>
      </c>
      <c r="B91" t="s">
        <v>49</v>
      </c>
      <c r="C91">
        <f t="shared" si="2"/>
        <v>210</v>
      </c>
      <c r="D91" t="s">
        <v>1409</v>
      </c>
    </row>
    <row r="92" spans="1:4">
      <c r="A92" t="s">
        <v>1410</v>
      </c>
      <c r="B92" t="s">
        <v>49</v>
      </c>
      <c r="C92">
        <f t="shared" si="2"/>
        <v>173</v>
      </c>
      <c r="D92" t="s">
        <v>1411</v>
      </c>
    </row>
    <row r="93" spans="1:4">
      <c r="A93" t="s">
        <v>1249</v>
      </c>
      <c r="B93" t="s">
        <v>5</v>
      </c>
      <c r="C93">
        <f t="shared" si="2"/>
        <v>599</v>
      </c>
      <c r="D93" t="s">
        <v>1250</v>
      </c>
    </row>
    <row r="94" spans="1:4">
      <c r="A94" t="s">
        <v>1412</v>
      </c>
      <c r="B94" t="s">
        <v>49</v>
      </c>
      <c r="C94">
        <f t="shared" si="2"/>
        <v>350</v>
      </c>
      <c r="D94" t="s">
        <v>1413</v>
      </c>
    </row>
    <row r="95" spans="1:4">
      <c r="A95" t="s">
        <v>1414</v>
      </c>
      <c r="B95" t="s">
        <v>38</v>
      </c>
      <c r="C95">
        <f t="shared" si="2"/>
        <v>138</v>
      </c>
      <c r="D95" t="s">
        <v>1415</v>
      </c>
    </row>
    <row r="96" spans="1:4">
      <c r="A96" t="s">
        <v>1416</v>
      </c>
      <c r="B96" t="s">
        <v>38</v>
      </c>
      <c r="C96">
        <f t="shared" si="2"/>
        <v>148</v>
      </c>
      <c r="D96" t="s">
        <v>1417</v>
      </c>
    </row>
    <row r="97" spans="1:4">
      <c r="A97" t="s">
        <v>1418</v>
      </c>
      <c r="B97" t="s">
        <v>38</v>
      </c>
      <c r="C97">
        <f t="shared" si="2"/>
        <v>230</v>
      </c>
      <c r="D97" t="s">
        <v>1419</v>
      </c>
    </row>
    <row r="98" spans="1:4">
      <c r="A98" t="s">
        <v>1420</v>
      </c>
      <c r="B98" t="s">
        <v>122</v>
      </c>
      <c r="C98">
        <f t="shared" si="2"/>
        <v>233</v>
      </c>
      <c r="D98" t="s">
        <v>1421</v>
      </c>
    </row>
    <row r="99" spans="1:4">
      <c r="A99" t="s">
        <v>1251</v>
      </c>
      <c r="B99" t="s">
        <v>5</v>
      </c>
      <c r="C99">
        <f t="shared" si="2"/>
        <v>359</v>
      </c>
      <c r="D99" t="s">
        <v>1252</v>
      </c>
    </row>
    <row r="100" spans="1:4">
      <c r="A100" t="s">
        <v>1422</v>
      </c>
      <c r="B100" t="s">
        <v>38</v>
      </c>
      <c r="C100">
        <f t="shared" si="2"/>
        <v>193</v>
      </c>
      <c r="D100" t="s">
        <v>1423</v>
      </c>
    </row>
    <row r="101" spans="1:4">
      <c r="A101" t="s">
        <v>1424</v>
      </c>
      <c r="B101" t="s">
        <v>38</v>
      </c>
      <c r="C101">
        <f t="shared" si="2"/>
        <v>180</v>
      </c>
      <c r="D101" t="s">
        <v>1425</v>
      </c>
    </row>
    <row r="102" spans="1:4">
      <c r="A102" t="s">
        <v>1426</v>
      </c>
      <c r="B102" t="s">
        <v>49</v>
      </c>
      <c r="C102">
        <f t="shared" si="2"/>
        <v>204</v>
      </c>
      <c r="D102" t="s">
        <v>1427</v>
      </c>
    </row>
    <row r="103" spans="1:4">
      <c r="A103" t="s">
        <v>1428</v>
      </c>
      <c r="B103" t="s">
        <v>38</v>
      </c>
      <c r="C103">
        <f t="shared" si="2"/>
        <v>389</v>
      </c>
      <c r="D103" t="s">
        <v>1429</v>
      </c>
    </row>
    <row r="104" spans="1:4">
      <c r="A104" t="s">
        <v>1430</v>
      </c>
      <c r="B104" t="s">
        <v>38</v>
      </c>
      <c r="C104">
        <f t="shared" si="2"/>
        <v>233</v>
      </c>
      <c r="D104" t="s">
        <v>1431</v>
      </c>
    </row>
    <row r="105" spans="1:4">
      <c r="A105" t="s">
        <v>1432</v>
      </c>
      <c r="B105" t="s">
        <v>38</v>
      </c>
      <c r="C105">
        <f t="shared" si="2"/>
        <v>244</v>
      </c>
      <c r="D105" t="s">
        <v>1433</v>
      </c>
    </row>
    <row r="106" spans="1:4">
      <c r="A106" t="s">
        <v>1434</v>
      </c>
      <c r="B106" t="s">
        <v>49</v>
      </c>
      <c r="C106">
        <f t="shared" si="2"/>
        <v>252</v>
      </c>
      <c r="D106" t="s">
        <v>1435</v>
      </c>
    </row>
    <row r="107" spans="1:4">
      <c r="A107" t="s">
        <v>1253</v>
      </c>
      <c r="B107" t="s">
        <v>5</v>
      </c>
      <c r="C107">
        <f t="shared" si="2"/>
        <v>391</v>
      </c>
      <c r="D107" t="s">
        <v>1254</v>
      </c>
    </row>
    <row r="108" spans="1:4">
      <c r="A108" t="s">
        <v>1436</v>
      </c>
      <c r="B108" t="s">
        <v>38</v>
      </c>
      <c r="C108">
        <f t="shared" si="2"/>
        <v>297</v>
      </c>
      <c r="D108" t="s">
        <v>1437</v>
      </c>
    </row>
    <row r="109" spans="1:4">
      <c r="A109" t="s">
        <v>1438</v>
      </c>
      <c r="B109" t="s">
        <v>49</v>
      </c>
      <c r="C109">
        <f t="shared" ref="C109:C140" si="3">LEN(D109)</f>
        <v>340</v>
      </c>
      <c r="D109" t="s">
        <v>1439</v>
      </c>
    </row>
    <row r="110" spans="1:4">
      <c r="A110" t="s">
        <v>1440</v>
      </c>
      <c r="B110" t="s">
        <v>49</v>
      </c>
      <c r="C110">
        <f t="shared" si="3"/>
        <v>203</v>
      </c>
      <c r="D110" t="s">
        <v>1441</v>
      </c>
    </row>
    <row r="111" spans="1:4">
      <c r="A111" t="s">
        <v>1442</v>
      </c>
      <c r="B111" t="s">
        <v>49</v>
      </c>
      <c r="C111">
        <f t="shared" si="3"/>
        <v>182</v>
      </c>
      <c r="D111" t="s">
        <v>1443</v>
      </c>
    </row>
    <row r="112" spans="1:4">
      <c r="A112" t="s">
        <v>1255</v>
      </c>
      <c r="B112" t="s">
        <v>5</v>
      </c>
      <c r="C112">
        <f t="shared" si="3"/>
        <v>437</v>
      </c>
      <c r="D112" t="s">
        <v>1256</v>
      </c>
    </row>
    <row r="113" spans="1:4">
      <c r="A113" t="s">
        <v>1257</v>
      </c>
      <c r="B113" t="s">
        <v>5</v>
      </c>
      <c r="C113">
        <f t="shared" si="3"/>
        <v>441</v>
      </c>
      <c r="D113" t="s">
        <v>1258</v>
      </c>
    </row>
    <row r="114" spans="1:4">
      <c r="A114" t="s">
        <v>1444</v>
      </c>
      <c r="B114" t="s">
        <v>49</v>
      </c>
      <c r="C114">
        <f t="shared" si="3"/>
        <v>191</v>
      </c>
      <c r="D114" t="s">
        <v>1445</v>
      </c>
    </row>
    <row r="115" spans="1:4">
      <c r="A115" t="s">
        <v>1446</v>
      </c>
      <c r="B115" t="s">
        <v>38</v>
      </c>
      <c r="C115">
        <f t="shared" si="3"/>
        <v>344</v>
      </c>
      <c r="D115" t="s">
        <v>1447</v>
      </c>
    </row>
    <row r="116" spans="1:4">
      <c r="A116" t="s">
        <v>1522</v>
      </c>
      <c r="B116" t="s">
        <v>273</v>
      </c>
      <c r="C116">
        <f t="shared" si="3"/>
        <v>339</v>
      </c>
      <c r="D116" t="s">
        <v>1523</v>
      </c>
    </row>
    <row r="117" spans="1:4">
      <c r="A117" t="s">
        <v>1259</v>
      </c>
      <c r="B117" t="s">
        <v>5</v>
      </c>
      <c r="C117">
        <f t="shared" si="3"/>
        <v>353</v>
      </c>
      <c r="D117" t="s">
        <v>1260</v>
      </c>
    </row>
    <row r="118" spans="1:4">
      <c r="A118" t="s">
        <v>1261</v>
      </c>
      <c r="B118" t="s">
        <v>5</v>
      </c>
      <c r="C118">
        <f t="shared" si="3"/>
        <v>480</v>
      </c>
      <c r="D118" t="s">
        <v>1262</v>
      </c>
    </row>
    <row r="119" spans="1:4">
      <c r="A119" t="s">
        <v>1448</v>
      </c>
      <c r="B119" t="s">
        <v>38</v>
      </c>
      <c r="C119">
        <f t="shared" si="3"/>
        <v>203</v>
      </c>
      <c r="D119" t="s">
        <v>1449</v>
      </c>
    </row>
    <row r="120" spans="1:4">
      <c r="A120" t="s">
        <v>1450</v>
      </c>
      <c r="B120" t="s">
        <v>38</v>
      </c>
      <c r="C120">
        <f t="shared" si="3"/>
        <v>721</v>
      </c>
      <c r="D120" t="s">
        <v>1451</v>
      </c>
    </row>
    <row r="121" spans="1:4">
      <c r="A121" t="s">
        <v>1452</v>
      </c>
      <c r="B121" t="s">
        <v>38</v>
      </c>
      <c r="C121">
        <f t="shared" si="3"/>
        <v>200</v>
      </c>
      <c r="D121" t="s">
        <v>1453</v>
      </c>
    </row>
    <row r="122" spans="1:4">
      <c r="A122" t="s">
        <v>1454</v>
      </c>
      <c r="B122" t="s">
        <v>38</v>
      </c>
      <c r="C122">
        <f t="shared" si="3"/>
        <v>156</v>
      </c>
      <c r="D122" t="s">
        <v>1455</v>
      </c>
    </row>
    <row r="123" spans="1:4">
      <c r="A123" t="s">
        <v>1456</v>
      </c>
      <c r="B123" t="s">
        <v>5</v>
      </c>
      <c r="C123">
        <f t="shared" si="3"/>
        <v>439</v>
      </c>
      <c r="D123" t="s">
        <v>1457</v>
      </c>
    </row>
    <row r="124" spans="1:4">
      <c r="A124" t="s">
        <v>1263</v>
      </c>
      <c r="B124" t="s">
        <v>5</v>
      </c>
      <c r="C124">
        <f t="shared" si="3"/>
        <v>501</v>
      </c>
      <c r="D124" t="s">
        <v>1264</v>
      </c>
    </row>
    <row r="125" spans="1:4">
      <c r="A125" t="s">
        <v>1458</v>
      </c>
      <c r="B125" t="s">
        <v>49</v>
      </c>
      <c r="C125">
        <f t="shared" si="3"/>
        <v>154</v>
      </c>
      <c r="D125" t="s">
        <v>1459</v>
      </c>
    </row>
    <row r="126" spans="1:4">
      <c r="A126" t="s">
        <v>1524</v>
      </c>
      <c r="B126" t="s">
        <v>273</v>
      </c>
      <c r="C126">
        <f t="shared" si="3"/>
        <v>348</v>
      </c>
      <c r="D126" t="s">
        <v>1525</v>
      </c>
    </row>
    <row r="127" spans="1:4">
      <c r="A127" t="s">
        <v>1460</v>
      </c>
      <c r="B127" t="s">
        <v>38</v>
      </c>
      <c r="C127">
        <f t="shared" si="3"/>
        <v>309</v>
      </c>
      <c r="D127" t="s">
        <v>1461</v>
      </c>
    </row>
    <row r="128" spans="1:4">
      <c r="A128" t="s">
        <v>1265</v>
      </c>
      <c r="B128" t="s">
        <v>5</v>
      </c>
      <c r="C128">
        <f t="shared" si="3"/>
        <v>426</v>
      </c>
      <c r="D128" t="s">
        <v>1266</v>
      </c>
    </row>
    <row r="129" spans="1:4">
      <c r="A129" t="s">
        <v>1462</v>
      </c>
      <c r="B129" t="s">
        <v>49</v>
      </c>
      <c r="C129">
        <f t="shared" si="3"/>
        <v>151</v>
      </c>
      <c r="D129" t="s">
        <v>1463</v>
      </c>
    </row>
    <row r="130" spans="1:4">
      <c r="A130" t="s">
        <v>1464</v>
      </c>
      <c r="B130" t="s">
        <v>49</v>
      </c>
      <c r="C130">
        <f t="shared" si="3"/>
        <v>180</v>
      </c>
      <c r="D130" t="s">
        <v>1465</v>
      </c>
    </row>
    <row r="131" spans="1:4">
      <c r="A131" t="s">
        <v>1466</v>
      </c>
      <c r="B131" t="s">
        <v>38</v>
      </c>
      <c r="C131">
        <f t="shared" si="3"/>
        <v>190</v>
      </c>
      <c r="D131" t="s">
        <v>1467</v>
      </c>
    </row>
    <row r="132" spans="1:4">
      <c r="A132" t="s">
        <v>1468</v>
      </c>
      <c r="B132" t="s">
        <v>38</v>
      </c>
      <c r="C132">
        <f t="shared" si="3"/>
        <v>187</v>
      </c>
      <c r="D132" t="s">
        <v>1469</v>
      </c>
    </row>
    <row r="133" spans="1:4">
      <c r="A133" t="s">
        <v>1470</v>
      </c>
      <c r="B133" t="s">
        <v>38</v>
      </c>
      <c r="C133">
        <f t="shared" si="3"/>
        <v>160</v>
      </c>
      <c r="D133" t="s">
        <v>1471</v>
      </c>
    </row>
    <row r="134" spans="1:4">
      <c r="A134" t="s">
        <v>1472</v>
      </c>
      <c r="B134" t="s">
        <v>38</v>
      </c>
      <c r="C134">
        <f t="shared" si="3"/>
        <v>203</v>
      </c>
      <c r="D134" t="s">
        <v>1473</v>
      </c>
    </row>
    <row r="135" spans="1:4">
      <c r="A135" t="s">
        <v>1474</v>
      </c>
      <c r="B135" t="s">
        <v>49</v>
      </c>
      <c r="C135">
        <f t="shared" si="3"/>
        <v>229</v>
      </c>
      <c r="D135" t="s">
        <v>1475</v>
      </c>
    </row>
    <row r="136" spans="1:4">
      <c r="A136" t="s">
        <v>1476</v>
      </c>
      <c r="B136" t="s">
        <v>38</v>
      </c>
      <c r="C136">
        <f t="shared" si="3"/>
        <v>276</v>
      </c>
      <c r="D136" t="s">
        <v>1477</v>
      </c>
    </row>
    <row r="137" spans="1:4">
      <c r="A137" t="s">
        <v>1478</v>
      </c>
      <c r="B137" t="s">
        <v>38</v>
      </c>
      <c r="C137">
        <f t="shared" si="3"/>
        <v>243</v>
      </c>
      <c r="D137" t="s">
        <v>1479</v>
      </c>
    </row>
    <row r="138" spans="1:4">
      <c r="A138" t="s">
        <v>1480</v>
      </c>
      <c r="B138" t="s">
        <v>38</v>
      </c>
      <c r="C138">
        <f t="shared" si="3"/>
        <v>161</v>
      </c>
      <c r="D138" t="s">
        <v>1481</v>
      </c>
    </row>
    <row r="139" spans="1:4">
      <c r="A139" t="s">
        <v>1482</v>
      </c>
      <c r="B139" t="s">
        <v>38</v>
      </c>
      <c r="C139">
        <f t="shared" si="3"/>
        <v>226</v>
      </c>
      <c r="D139" t="s">
        <v>1483</v>
      </c>
    </row>
    <row r="140" spans="1:4">
      <c r="A140" t="s">
        <v>1484</v>
      </c>
      <c r="B140" t="s">
        <v>38</v>
      </c>
      <c r="C140">
        <f t="shared" si="3"/>
        <v>150</v>
      </c>
      <c r="D140" t="s">
        <v>1485</v>
      </c>
    </row>
    <row r="141" spans="1:4">
      <c r="A141" t="s">
        <v>1486</v>
      </c>
      <c r="B141" t="s">
        <v>38</v>
      </c>
      <c r="C141">
        <f t="shared" ref="C141:C157" si="4">LEN(D141)</f>
        <v>141</v>
      </c>
      <c r="D141" t="s">
        <v>1487</v>
      </c>
    </row>
    <row r="142" spans="1:4">
      <c r="A142" t="s">
        <v>1488</v>
      </c>
      <c r="B142" t="s">
        <v>38</v>
      </c>
      <c r="C142">
        <f t="shared" si="4"/>
        <v>341</v>
      </c>
      <c r="D142" t="s">
        <v>1489</v>
      </c>
    </row>
    <row r="143" spans="1:4">
      <c r="A143" t="s">
        <v>1490</v>
      </c>
      <c r="B143" t="s">
        <v>38</v>
      </c>
      <c r="C143">
        <f t="shared" si="4"/>
        <v>210</v>
      </c>
      <c r="D143" t="s">
        <v>1491</v>
      </c>
    </row>
    <row r="144" spans="1:4">
      <c r="A144" t="s">
        <v>1492</v>
      </c>
      <c r="B144" t="s">
        <v>5</v>
      </c>
      <c r="C144">
        <f t="shared" si="4"/>
        <v>154</v>
      </c>
      <c r="D144" t="s">
        <v>1493</v>
      </c>
    </row>
    <row r="145" spans="1:4">
      <c r="A145" t="s">
        <v>1494</v>
      </c>
      <c r="B145" t="s">
        <v>49</v>
      </c>
      <c r="C145">
        <f t="shared" si="4"/>
        <v>214</v>
      </c>
      <c r="D145" t="s">
        <v>1495</v>
      </c>
    </row>
    <row r="146" spans="1:4">
      <c r="A146" t="s">
        <v>1496</v>
      </c>
      <c r="B146" t="s">
        <v>49</v>
      </c>
      <c r="C146">
        <f t="shared" si="4"/>
        <v>365</v>
      </c>
      <c r="D146" t="s">
        <v>1497</v>
      </c>
    </row>
    <row r="147" spans="1:4">
      <c r="A147" t="s">
        <v>1498</v>
      </c>
      <c r="B147" t="s">
        <v>49</v>
      </c>
      <c r="C147">
        <f t="shared" si="4"/>
        <v>216</v>
      </c>
      <c r="D147" t="s">
        <v>1499</v>
      </c>
    </row>
    <row r="148" spans="1:4">
      <c r="A148" t="s">
        <v>1500</v>
      </c>
      <c r="B148" t="s">
        <v>38</v>
      </c>
      <c r="C148">
        <f t="shared" si="4"/>
        <v>180</v>
      </c>
      <c r="D148" t="s">
        <v>1501</v>
      </c>
    </row>
    <row r="149" spans="1:4">
      <c r="A149" t="s">
        <v>1502</v>
      </c>
      <c r="B149" t="s">
        <v>38</v>
      </c>
      <c r="C149">
        <f t="shared" si="4"/>
        <v>164</v>
      </c>
      <c r="D149" t="s">
        <v>1503</v>
      </c>
    </row>
    <row r="150" spans="1:4">
      <c r="A150" t="s">
        <v>1504</v>
      </c>
      <c r="B150" t="s">
        <v>49</v>
      </c>
      <c r="C150">
        <f t="shared" si="4"/>
        <v>193</v>
      </c>
      <c r="D150" t="s">
        <v>1505</v>
      </c>
    </row>
    <row r="151" spans="1:4">
      <c r="A151" t="s">
        <v>1506</v>
      </c>
      <c r="B151" t="s">
        <v>49</v>
      </c>
      <c r="C151">
        <f t="shared" si="4"/>
        <v>143</v>
      </c>
      <c r="D151" t="s">
        <v>1507</v>
      </c>
    </row>
    <row r="152" spans="1:4">
      <c r="A152" t="s">
        <v>1267</v>
      </c>
      <c r="B152" t="s">
        <v>5</v>
      </c>
      <c r="C152">
        <f t="shared" si="4"/>
        <v>678</v>
      </c>
      <c r="D152" t="s">
        <v>1268</v>
      </c>
    </row>
    <row r="153" spans="1:4">
      <c r="A153" t="s">
        <v>1508</v>
      </c>
      <c r="B153" t="s">
        <v>38</v>
      </c>
      <c r="C153">
        <f t="shared" si="4"/>
        <v>334</v>
      </c>
      <c r="D153" t="s">
        <v>1509</v>
      </c>
    </row>
    <row r="154" spans="1:4">
      <c r="A154" t="s">
        <v>1510</v>
      </c>
      <c r="B154" t="s">
        <v>49</v>
      </c>
      <c r="C154">
        <f t="shared" si="4"/>
        <v>214</v>
      </c>
      <c r="D154" t="s">
        <v>1511</v>
      </c>
    </row>
    <row r="155" spans="1:4">
      <c r="A155" t="s">
        <v>1512</v>
      </c>
      <c r="B155" t="s">
        <v>49</v>
      </c>
      <c r="C155">
        <f t="shared" si="4"/>
        <v>363</v>
      </c>
      <c r="D155" t="s">
        <v>1513</v>
      </c>
    </row>
    <row r="156" spans="1:4">
      <c r="A156" t="s">
        <v>1514</v>
      </c>
      <c r="B156" t="s">
        <v>49</v>
      </c>
      <c r="C156">
        <f t="shared" si="4"/>
        <v>231</v>
      </c>
      <c r="D156" t="s">
        <v>1515</v>
      </c>
    </row>
    <row r="157" spans="1:4">
      <c r="A157" t="s">
        <v>1516</v>
      </c>
      <c r="B157" t="s">
        <v>38</v>
      </c>
      <c r="C157">
        <f t="shared" si="4"/>
        <v>203</v>
      </c>
      <c r="D157" t="s">
        <v>1517</v>
      </c>
    </row>
    <row r="159" spans="1:4">
      <c r="A159" t="s">
        <v>957</v>
      </c>
      <c r="B159">
        <f>COUNTA(A13:A157)</f>
        <v>145</v>
      </c>
    </row>
  </sheetData>
  <sortState ref="A11:D155">
    <sortCondition ref="A11:A155"/>
  </sortState>
  <mergeCells count="2">
    <mergeCell ref="A1:D1"/>
    <mergeCell ref="E1:G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23"/>
  <sheetViews>
    <sheetView workbookViewId="0">
      <selection sqref="A1:G1"/>
    </sheetView>
  </sheetViews>
  <sheetFormatPr defaultRowHeight="16.5"/>
  <cols>
    <col min="1" max="1" width="15" bestFit="1" customWidth="1"/>
  </cols>
  <sheetData>
    <row r="1" spans="1:7" ht="33" customHeight="1" thickBot="1">
      <c r="A1" s="65" t="s">
        <v>2263</v>
      </c>
      <c r="B1" s="70"/>
      <c r="C1" s="70"/>
      <c r="D1" s="70"/>
      <c r="E1" s="67" t="s">
        <v>2265</v>
      </c>
      <c r="F1" s="69"/>
      <c r="G1" s="69"/>
    </row>
    <row r="3" spans="1:7">
      <c r="A3" s="32" t="s">
        <v>2140</v>
      </c>
    </row>
    <row r="12" spans="1:7" s="1" customFormat="1">
      <c r="A12" s="1" t="s">
        <v>0</v>
      </c>
      <c r="B12" s="1" t="s">
        <v>1</v>
      </c>
      <c r="C12" s="1" t="s">
        <v>509</v>
      </c>
      <c r="D12" s="1" t="s">
        <v>510</v>
      </c>
    </row>
    <row r="13" spans="1:7">
      <c r="A13" t="s">
        <v>1542</v>
      </c>
      <c r="B13" t="s">
        <v>49</v>
      </c>
      <c r="C13">
        <f t="shared" ref="C13:C44" si="0">LEN(D13)</f>
        <v>229</v>
      </c>
      <c r="D13" t="s">
        <v>1543</v>
      </c>
    </row>
    <row r="14" spans="1:7">
      <c r="A14" t="s">
        <v>1544</v>
      </c>
      <c r="B14" t="s">
        <v>49</v>
      </c>
      <c r="C14">
        <f t="shared" si="0"/>
        <v>357</v>
      </c>
      <c r="D14" t="s">
        <v>1545</v>
      </c>
    </row>
    <row r="15" spans="1:7">
      <c r="A15" t="s">
        <v>1546</v>
      </c>
      <c r="B15" t="s">
        <v>38</v>
      </c>
      <c r="C15">
        <f t="shared" si="0"/>
        <v>216</v>
      </c>
      <c r="D15" t="s">
        <v>1547</v>
      </c>
    </row>
    <row r="16" spans="1:7">
      <c r="A16" t="s">
        <v>1548</v>
      </c>
      <c r="B16" t="s">
        <v>38</v>
      </c>
      <c r="C16">
        <f t="shared" si="0"/>
        <v>215</v>
      </c>
      <c r="D16" t="s">
        <v>1549</v>
      </c>
    </row>
    <row r="17" spans="1:4">
      <c r="A17" t="s">
        <v>1550</v>
      </c>
      <c r="B17" t="s">
        <v>49</v>
      </c>
      <c r="C17">
        <f t="shared" si="0"/>
        <v>198</v>
      </c>
      <c r="D17" t="s">
        <v>1551</v>
      </c>
    </row>
    <row r="18" spans="1:4">
      <c r="A18" t="s">
        <v>1526</v>
      </c>
      <c r="B18" t="s">
        <v>5</v>
      </c>
      <c r="C18">
        <f t="shared" si="0"/>
        <v>517</v>
      </c>
      <c r="D18" t="s">
        <v>1527</v>
      </c>
    </row>
    <row r="19" spans="1:4">
      <c r="A19" t="s">
        <v>1552</v>
      </c>
      <c r="B19" t="s">
        <v>49</v>
      </c>
      <c r="C19">
        <f t="shared" si="0"/>
        <v>156</v>
      </c>
      <c r="D19" t="s">
        <v>1553</v>
      </c>
    </row>
    <row r="20" spans="1:4">
      <c r="A20" t="s">
        <v>1554</v>
      </c>
      <c r="B20" t="s">
        <v>49</v>
      </c>
      <c r="C20">
        <f t="shared" si="0"/>
        <v>197</v>
      </c>
      <c r="D20" t="s">
        <v>1555</v>
      </c>
    </row>
    <row r="21" spans="1:4">
      <c r="A21" t="s">
        <v>1556</v>
      </c>
      <c r="B21" t="s">
        <v>49</v>
      </c>
      <c r="C21">
        <f t="shared" si="0"/>
        <v>226</v>
      </c>
      <c r="D21" t="s">
        <v>1557</v>
      </c>
    </row>
    <row r="22" spans="1:4">
      <c r="A22" t="s">
        <v>1558</v>
      </c>
      <c r="B22" t="s">
        <v>38</v>
      </c>
      <c r="C22">
        <f t="shared" si="0"/>
        <v>148</v>
      </c>
      <c r="D22" t="s">
        <v>1559</v>
      </c>
    </row>
    <row r="23" spans="1:4">
      <c r="A23" t="s">
        <v>1528</v>
      </c>
      <c r="B23" t="s">
        <v>5</v>
      </c>
      <c r="C23">
        <f t="shared" si="0"/>
        <v>358</v>
      </c>
      <c r="D23" t="s">
        <v>1529</v>
      </c>
    </row>
    <row r="24" spans="1:4">
      <c r="A24" t="s">
        <v>1560</v>
      </c>
      <c r="B24" t="s">
        <v>38</v>
      </c>
      <c r="C24">
        <f t="shared" si="0"/>
        <v>210</v>
      </c>
      <c r="D24" t="s">
        <v>1561</v>
      </c>
    </row>
    <row r="25" spans="1:4">
      <c r="A25" t="s">
        <v>1562</v>
      </c>
      <c r="B25" t="s">
        <v>49</v>
      </c>
      <c r="C25">
        <f t="shared" si="0"/>
        <v>210</v>
      </c>
      <c r="D25" t="s">
        <v>1563</v>
      </c>
    </row>
    <row r="26" spans="1:4">
      <c r="A26" t="s">
        <v>1564</v>
      </c>
      <c r="B26" t="s">
        <v>38</v>
      </c>
      <c r="C26">
        <f t="shared" si="0"/>
        <v>391</v>
      </c>
      <c r="D26" t="s">
        <v>1565</v>
      </c>
    </row>
    <row r="27" spans="1:4">
      <c r="A27" t="s">
        <v>1566</v>
      </c>
      <c r="B27" t="s">
        <v>38</v>
      </c>
      <c r="C27">
        <f t="shared" si="0"/>
        <v>218</v>
      </c>
      <c r="D27" t="s">
        <v>1567</v>
      </c>
    </row>
    <row r="28" spans="1:4">
      <c r="A28" t="s">
        <v>1568</v>
      </c>
      <c r="B28" t="s">
        <v>38</v>
      </c>
      <c r="C28">
        <f t="shared" si="0"/>
        <v>142</v>
      </c>
      <c r="D28" t="s">
        <v>1569</v>
      </c>
    </row>
    <row r="29" spans="1:4">
      <c r="A29" t="s">
        <v>1570</v>
      </c>
      <c r="B29" t="s">
        <v>38</v>
      </c>
      <c r="C29">
        <f t="shared" si="0"/>
        <v>209</v>
      </c>
      <c r="D29" t="s">
        <v>1571</v>
      </c>
    </row>
    <row r="30" spans="1:4">
      <c r="A30" t="s">
        <v>1572</v>
      </c>
      <c r="B30" t="s">
        <v>38</v>
      </c>
      <c r="C30">
        <f t="shared" si="0"/>
        <v>331</v>
      </c>
      <c r="D30" t="s">
        <v>1573</v>
      </c>
    </row>
    <row r="31" spans="1:4">
      <c r="A31" t="s">
        <v>1574</v>
      </c>
      <c r="B31" t="s">
        <v>38</v>
      </c>
      <c r="C31">
        <f t="shared" si="0"/>
        <v>171</v>
      </c>
      <c r="D31" t="s">
        <v>1575</v>
      </c>
    </row>
    <row r="32" spans="1:4">
      <c r="A32" t="s">
        <v>1530</v>
      </c>
      <c r="B32" t="s">
        <v>5</v>
      </c>
      <c r="C32">
        <f t="shared" si="0"/>
        <v>417</v>
      </c>
      <c r="D32" t="s">
        <v>1531</v>
      </c>
    </row>
    <row r="33" spans="1:4">
      <c r="A33" t="s">
        <v>1576</v>
      </c>
      <c r="B33" t="s">
        <v>49</v>
      </c>
      <c r="C33">
        <f t="shared" si="0"/>
        <v>205</v>
      </c>
      <c r="D33" t="s">
        <v>1577</v>
      </c>
    </row>
    <row r="34" spans="1:4">
      <c r="A34" t="s">
        <v>1578</v>
      </c>
      <c r="B34" t="s">
        <v>38</v>
      </c>
      <c r="C34">
        <f t="shared" si="0"/>
        <v>194</v>
      </c>
      <c r="D34" t="s">
        <v>1579</v>
      </c>
    </row>
    <row r="35" spans="1:4">
      <c r="A35" t="s">
        <v>1580</v>
      </c>
      <c r="B35" t="s">
        <v>38</v>
      </c>
      <c r="C35">
        <f t="shared" si="0"/>
        <v>255</v>
      </c>
      <c r="D35" t="s">
        <v>1581</v>
      </c>
    </row>
    <row r="36" spans="1:4">
      <c r="A36" t="s">
        <v>1740</v>
      </c>
      <c r="B36" t="s">
        <v>273</v>
      </c>
      <c r="C36">
        <f t="shared" si="0"/>
        <v>359</v>
      </c>
      <c r="D36" t="s">
        <v>1741</v>
      </c>
    </row>
    <row r="37" spans="1:4">
      <c r="A37" t="s">
        <v>1582</v>
      </c>
      <c r="B37" t="s">
        <v>38</v>
      </c>
      <c r="C37">
        <f t="shared" si="0"/>
        <v>298</v>
      </c>
      <c r="D37" t="s">
        <v>1583</v>
      </c>
    </row>
    <row r="38" spans="1:4">
      <c r="A38" t="s">
        <v>1584</v>
      </c>
      <c r="B38" t="s">
        <v>38</v>
      </c>
      <c r="C38">
        <f t="shared" si="0"/>
        <v>122</v>
      </c>
      <c r="D38" t="s">
        <v>1585</v>
      </c>
    </row>
    <row r="39" spans="1:4">
      <c r="A39" t="s">
        <v>1586</v>
      </c>
      <c r="B39" t="s">
        <v>49</v>
      </c>
      <c r="C39">
        <f t="shared" si="0"/>
        <v>379</v>
      </c>
      <c r="D39" t="s">
        <v>1587</v>
      </c>
    </row>
    <row r="40" spans="1:4">
      <c r="A40" t="s">
        <v>1588</v>
      </c>
      <c r="B40" t="s">
        <v>38</v>
      </c>
      <c r="C40">
        <f t="shared" si="0"/>
        <v>236</v>
      </c>
      <c r="D40" t="s">
        <v>1589</v>
      </c>
    </row>
    <row r="41" spans="1:4">
      <c r="A41" t="s">
        <v>1590</v>
      </c>
      <c r="B41" t="s">
        <v>49</v>
      </c>
      <c r="C41">
        <f t="shared" si="0"/>
        <v>321</v>
      </c>
      <c r="D41" t="s">
        <v>1591</v>
      </c>
    </row>
    <row r="42" spans="1:4">
      <c r="A42" t="s">
        <v>1592</v>
      </c>
      <c r="B42" t="s">
        <v>38</v>
      </c>
      <c r="C42">
        <f t="shared" si="0"/>
        <v>194</v>
      </c>
      <c r="D42" t="s">
        <v>1593</v>
      </c>
    </row>
    <row r="43" spans="1:4">
      <c r="A43" t="s">
        <v>1594</v>
      </c>
      <c r="B43" t="s">
        <v>38</v>
      </c>
      <c r="C43">
        <f t="shared" si="0"/>
        <v>272</v>
      </c>
      <c r="D43" t="s">
        <v>1595</v>
      </c>
    </row>
    <row r="44" spans="1:4">
      <c r="A44" t="s">
        <v>1596</v>
      </c>
      <c r="B44" t="s">
        <v>38</v>
      </c>
      <c r="C44">
        <f t="shared" si="0"/>
        <v>192</v>
      </c>
      <c r="D44" t="s">
        <v>1597</v>
      </c>
    </row>
    <row r="45" spans="1:4">
      <c r="A45" t="s">
        <v>1598</v>
      </c>
      <c r="B45" t="s">
        <v>49</v>
      </c>
      <c r="C45">
        <f t="shared" ref="C45:C76" si="1">LEN(D45)</f>
        <v>178</v>
      </c>
      <c r="D45" t="s">
        <v>1599</v>
      </c>
    </row>
    <row r="46" spans="1:4">
      <c r="A46" t="s">
        <v>1600</v>
      </c>
      <c r="B46" t="s">
        <v>49</v>
      </c>
      <c r="C46">
        <f t="shared" si="1"/>
        <v>390</v>
      </c>
      <c r="D46" t="s">
        <v>1601</v>
      </c>
    </row>
    <row r="47" spans="1:4">
      <c r="A47" t="s">
        <v>1602</v>
      </c>
      <c r="B47" t="s">
        <v>49</v>
      </c>
      <c r="C47">
        <f t="shared" si="1"/>
        <v>216</v>
      </c>
      <c r="D47" t="s">
        <v>1603</v>
      </c>
    </row>
    <row r="48" spans="1:4">
      <c r="A48" t="s">
        <v>1604</v>
      </c>
      <c r="B48" t="s">
        <v>38</v>
      </c>
      <c r="C48">
        <f t="shared" si="1"/>
        <v>331</v>
      </c>
      <c r="D48" t="s">
        <v>1605</v>
      </c>
    </row>
    <row r="49" spans="1:4">
      <c r="A49" t="s">
        <v>1606</v>
      </c>
      <c r="B49" t="s">
        <v>38</v>
      </c>
      <c r="C49">
        <f t="shared" si="1"/>
        <v>210</v>
      </c>
      <c r="D49" t="s">
        <v>1607</v>
      </c>
    </row>
    <row r="50" spans="1:4">
      <c r="A50" t="s">
        <v>1608</v>
      </c>
      <c r="B50" t="s">
        <v>38</v>
      </c>
      <c r="C50">
        <f t="shared" si="1"/>
        <v>181</v>
      </c>
      <c r="D50" t="s">
        <v>1609</v>
      </c>
    </row>
    <row r="51" spans="1:4">
      <c r="A51" t="s">
        <v>1610</v>
      </c>
      <c r="B51" t="s">
        <v>38</v>
      </c>
      <c r="C51">
        <f t="shared" si="1"/>
        <v>224</v>
      </c>
      <c r="D51" t="s">
        <v>1611</v>
      </c>
    </row>
    <row r="52" spans="1:4">
      <c r="A52" t="s">
        <v>1612</v>
      </c>
      <c r="B52" t="s">
        <v>49</v>
      </c>
      <c r="C52">
        <f t="shared" si="1"/>
        <v>172</v>
      </c>
      <c r="D52" t="s">
        <v>1613</v>
      </c>
    </row>
    <row r="53" spans="1:4">
      <c r="A53" t="s">
        <v>1614</v>
      </c>
      <c r="B53" t="s">
        <v>38</v>
      </c>
      <c r="C53">
        <f t="shared" si="1"/>
        <v>148</v>
      </c>
      <c r="D53" t="s">
        <v>1615</v>
      </c>
    </row>
    <row r="54" spans="1:4">
      <c r="A54" t="s">
        <v>1616</v>
      </c>
      <c r="B54" t="s">
        <v>5</v>
      </c>
      <c r="C54">
        <f t="shared" si="1"/>
        <v>456</v>
      </c>
      <c r="D54" t="s">
        <v>1617</v>
      </c>
    </row>
    <row r="55" spans="1:4">
      <c r="A55" t="s">
        <v>1618</v>
      </c>
      <c r="B55" t="s">
        <v>122</v>
      </c>
      <c r="C55">
        <f t="shared" si="1"/>
        <v>243</v>
      </c>
      <c r="D55" t="s">
        <v>1619</v>
      </c>
    </row>
    <row r="56" spans="1:4">
      <c r="A56" t="s">
        <v>1620</v>
      </c>
      <c r="B56" t="s">
        <v>38</v>
      </c>
      <c r="C56">
        <f t="shared" si="1"/>
        <v>214</v>
      </c>
      <c r="D56" t="s">
        <v>1621</v>
      </c>
    </row>
    <row r="57" spans="1:4">
      <c r="A57" t="s">
        <v>1622</v>
      </c>
      <c r="B57" t="s">
        <v>38</v>
      </c>
      <c r="C57">
        <f t="shared" si="1"/>
        <v>269</v>
      </c>
      <c r="D57" t="s">
        <v>1623</v>
      </c>
    </row>
    <row r="58" spans="1:4">
      <c r="A58" t="s">
        <v>1624</v>
      </c>
      <c r="B58" t="s">
        <v>38</v>
      </c>
      <c r="C58">
        <f t="shared" si="1"/>
        <v>257</v>
      </c>
      <c r="D58" t="s">
        <v>1625</v>
      </c>
    </row>
    <row r="59" spans="1:4">
      <c r="A59" t="s">
        <v>1626</v>
      </c>
      <c r="B59" t="s">
        <v>49</v>
      </c>
      <c r="C59">
        <f t="shared" si="1"/>
        <v>234</v>
      </c>
      <c r="D59" t="s">
        <v>1627</v>
      </c>
    </row>
    <row r="60" spans="1:4">
      <c r="A60" t="s">
        <v>1628</v>
      </c>
      <c r="B60" t="s">
        <v>49</v>
      </c>
      <c r="C60">
        <f t="shared" si="1"/>
        <v>225</v>
      </c>
      <c r="D60" t="s">
        <v>1629</v>
      </c>
    </row>
    <row r="61" spans="1:4">
      <c r="A61" t="s">
        <v>1630</v>
      </c>
      <c r="B61" t="s">
        <v>38</v>
      </c>
      <c r="C61">
        <f t="shared" si="1"/>
        <v>344</v>
      </c>
      <c r="D61" t="s">
        <v>1631</v>
      </c>
    </row>
    <row r="62" spans="1:4">
      <c r="A62" t="s">
        <v>1632</v>
      </c>
      <c r="B62" t="s">
        <v>38</v>
      </c>
      <c r="C62">
        <f t="shared" si="1"/>
        <v>237</v>
      </c>
      <c r="D62" t="s">
        <v>1633</v>
      </c>
    </row>
    <row r="63" spans="1:4">
      <c r="A63" t="s">
        <v>1634</v>
      </c>
      <c r="B63" t="s">
        <v>38</v>
      </c>
      <c r="C63">
        <f t="shared" si="1"/>
        <v>196</v>
      </c>
      <c r="D63" t="s">
        <v>1635</v>
      </c>
    </row>
    <row r="64" spans="1:4">
      <c r="A64" t="s">
        <v>1636</v>
      </c>
      <c r="B64" t="s">
        <v>49</v>
      </c>
      <c r="C64">
        <f t="shared" si="1"/>
        <v>167</v>
      </c>
      <c r="D64" t="s">
        <v>1637</v>
      </c>
    </row>
    <row r="65" spans="1:4">
      <c r="A65" t="s">
        <v>1638</v>
      </c>
      <c r="B65" t="s">
        <v>38</v>
      </c>
      <c r="C65">
        <f t="shared" si="1"/>
        <v>148</v>
      </c>
      <c r="D65" t="s">
        <v>1639</v>
      </c>
    </row>
    <row r="66" spans="1:4">
      <c r="A66" t="s">
        <v>1640</v>
      </c>
      <c r="B66" t="s">
        <v>49</v>
      </c>
      <c r="C66">
        <f t="shared" si="1"/>
        <v>260</v>
      </c>
      <c r="D66" t="s">
        <v>1641</v>
      </c>
    </row>
    <row r="67" spans="1:4">
      <c r="A67" t="s">
        <v>1642</v>
      </c>
      <c r="B67" t="s">
        <v>49</v>
      </c>
      <c r="C67">
        <f t="shared" si="1"/>
        <v>381</v>
      </c>
      <c r="D67" t="s">
        <v>1643</v>
      </c>
    </row>
    <row r="68" spans="1:4">
      <c r="A68" t="s">
        <v>1644</v>
      </c>
      <c r="B68" t="s">
        <v>38</v>
      </c>
      <c r="C68">
        <f t="shared" si="1"/>
        <v>228</v>
      </c>
      <c r="D68" t="s">
        <v>1645</v>
      </c>
    </row>
    <row r="69" spans="1:4">
      <c r="A69" t="s">
        <v>1646</v>
      </c>
      <c r="B69" t="s">
        <v>49</v>
      </c>
      <c r="C69">
        <f t="shared" si="1"/>
        <v>209</v>
      </c>
      <c r="D69" t="s">
        <v>1647</v>
      </c>
    </row>
    <row r="70" spans="1:4">
      <c r="A70" t="s">
        <v>1648</v>
      </c>
      <c r="B70" t="s">
        <v>38</v>
      </c>
      <c r="C70">
        <f t="shared" si="1"/>
        <v>336</v>
      </c>
      <c r="D70" t="s">
        <v>1649</v>
      </c>
    </row>
    <row r="71" spans="1:4">
      <c r="A71" t="s">
        <v>1650</v>
      </c>
      <c r="B71" t="s">
        <v>38</v>
      </c>
      <c r="C71">
        <f t="shared" si="1"/>
        <v>284</v>
      </c>
      <c r="D71" t="s">
        <v>1651</v>
      </c>
    </row>
    <row r="72" spans="1:4">
      <c r="A72" t="s">
        <v>1652</v>
      </c>
      <c r="B72" t="s">
        <v>49</v>
      </c>
      <c r="C72">
        <f t="shared" si="1"/>
        <v>215</v>
      </c>
      <c r="D72" t="s">
        <v>1653</v>
      </c>
    </row>
    <row r="73" spans="1:4">
      <c r="A73" t="s">
        <v>1654</v>
      </c>
      <c r="B73" t="s">
        <v>38</v>
      </c>
      <c r="C73">
        <f t="shared" si="1"/>
        <v>216</v>
      </c>
      <c r="D73" t="s">
        <v>1655</v>
      </c>
    </row>
    <row r="74" spans="1:4">
      <c r="A74" t="s">
        <v>1656</v>
      </c>
      <c r="B74" t="s">
        <v>49</v>
      </c>
      <c r="C74">
        <f t="shared" si="1"/>
        <v>230</v>
      </c>
      <c r="D74" t="s">
        <v>1657</v>
      </c>
    </row>
    <row r="75" spans="1:4">
      <c r="A75" t="s">
        <v>1532</v>
      </c>
      <c r="B75" t="s">
        <v>5</v>
      </c>
      <c r="C75">
        <f t="shared" si="1"/>
        <v>666</v>
      </c>
      <c r="D75" t="s">
        <v>1533</v>
      </c>
    </row>
    <row r="76" spans="1:4">
      <c r="A76" t="s">
        <v>1658</v>
      </c>
      <c r="B76" t="s">
        <v>49</v>
      </c>
      <c r="C76">
        <f t="shared" si="1"/>
        <v>142</v>
      </c>
      <c r="D76" t="s">
        <v>1659</v>
      </c>
    </row>
    <row r="77" spans="1:4">
      <c r="A77" t="s">
        <v>1660</v>
      </c>
      <c r="B77" t="s">
        <v>5</v>
      </c>
      <c r="C77">
        <f t="shared" ref="C77:C108" si="2">LEN(D77)</f>
        <v>410</v>
      </c>
      <c r="D77" t="s">
        <v>1661</v>
      </c>
    </row>
    <row r="78" spans="1:4">
      <c r="A78" t="s">
        <v>1662</v>
      </c>
      <c r="B78" t="s">
        <v>38</v>
      </c>
      <c r="C78">
        <f t="shared" si="2"/>
        <v>312</v>
      </c>
      <c r="D78" t="s">
        <v>1663</v>
      </c>
    </row>
    <row r="79" spans="1:4">
      <c r="A79" t="s">
        <v>1664</v>
      </c>
      <c r="B79" t="s">
        <v>49</v>
      </c>
      <c r="C79">
        <f t="shared" si="2"/>
        <v>210</v>
      </c>
      <c r="D79" t="s">
        <v>1665</v>
      </c>
    </row>
    <row r="80" spans="1:4">
      <c r="A80" t="s">
        <v>1666</v>
      </c>
      <c r="B80" t="s">
        <v>49</v>
      </c>
      <c r="C80">
        <f t="shared" si="2"/>
        <v>184</v>
      </c>
      <c r="D80" t="s">
        <v>1667</v>
      </c>
    </row>
    <row r="81" spans="1:4">
      <c r="A81" t="s">
        <v>1668</v>
      </c>
      <c r="B81" t="s">
        <v>38</v>
      </c>
      <c r="C81">
        <f t="shared" si="2"/>
        <v>168</v>
      </c>
      <c r="D81" t="s">
        <v>1669</v>
      </c>
    </row>
    <row r="82" spans="1:4">
      <c r="A82" t="s">
        <v>1670</v>
      </c>
      <c r="B82" t="s">
        <v>38</v>
      </c>
      <c r="C82">
        <f t="shared" si="2"/>
        <v>218</v>
      </c>
      <c r="D82" t="s">
        <v>1671</v>
      </c>
    </row>
    <row r="83" spans="1:4">
      <c r="A83" t="s">
        <v>1672</v>
      </c>
      <c r="B83" t="s">
        <v>5</v>
      </c>
      <c r="C83">
        <f t="shared" si="2"/>
        <v>480</v>
      </c>
      <c r="D83" t="s">
        <v>1673</v>
      </c>
    </row>
    <row r="84" spans="1:4">
      <c r="A84" t="s">
        <v>1674</v>
      </c>
      <c r="B84" t="s">
        <v>38</v>
      </c>
      <c r="C84">
        <f t="shared" si="2"/>
        <v>218</v>
      </c>
      <c r="D84" t="s">
        <v>1675</v>
      </c>
    </row>
    <row r="85" spans="1:4">
      <c r="A85" t="s">
        <v>1676</v>
      </c>
      <c r="B85" t="s">
        <v>49</v>
      </c>
      <c r="C85">
        <f t="shared" si="2"/>
        <v>361</v>
      </c>
      <c r="D85" t="s">
        <v>1677</v>
      </c>
    </row>
    <row r="86" spans="1:4">
      <c r="A86" t="s">
        <v>1534</v>
      </c>
      <c r="B86" t="s">
        <v>5</v>
      </c>
      <c r="C86">
        <f t="shared" si="2"/>
        <v>496</v>
      </c>
      <c r="D86" t="s">
        <v>1535</v>
      </c>
    </row>
    <row r="87" spans="1:4">
      <c r="A87" t="s">
        <v>1678</v>
      </c>
      <c r="B87" t="s">
        <v>49</v>
      </c>
      <c r="C87">
        <f t="shared" si="2"/>
        <v>328</v>
      </c>
      <c r="D87" t="s">
        <v>1679</v>
      </c>
    </row>
    <row r="88" spans="1:4">
      <c r="A88" t="s">
        <v>1680</v>
      </c>
      <c r="B88" t="s">
        <v>5</v>
      </c>
      <c r="C88">
        <f t="shared" si="2"/>
        <v>584</v>
      </c>
      <c r="D88" t="s">
        <v>1681</v>
      </c>
    </row>
    <row r="89" spans="1:4">
      <c r="A89" t="s">
        <v>1682</v>
      </c>
      <c r="B89" t="s">
        <v>49</v>
      </c>
      <c r="C89">
        <f t="shared" si="2"/>
        <v>176</v>
      </c>
      <c r="D89" t="s">
        <v>1683</v>
      </c>
    </row>
    <row r="90" spans="1:4">
      <c r="A90" t="s">
        <v>1684</v>
      </c>
      <c r="B90" t="s">
        <v>5</v>
      </c>
      <c r="C90">
        <f t="shared" si="2"/>
        <v>491</v>
      </c>
      <c r="D90" t="s">
        <v>1685</v>
      </c>
    </row>
    <row r="91" spans="1:4">
      <c r="A91" t="s">
        <v>1686</v>
      </c>
      <c r="B91" t="s">
        <v>38</v>
      </c>
      <c r="C91">
        <f t="shared" si="2"/>
        <v>330</v>
      </c>
      <c r="D91" t="s">
        <v>1687</v>
      </c>
    </row>
    <row r="92" spans="1:4">
      <c r="A92" t="s">
        <v>1688</v>
      </c>
      <c r="B92" t="s">
        <v>122</v>
      </c>
      <c r="C92">
        <f t="shared" si="2"/>
        <v>711</v>
      </c>
      <c r="D92" t="s">
        <v>1689</v>
      </c>
    </row>
    <row r="93" spans="1:4">
      <c r="A93" t="s">
        <v>1690</v>
      </c>
      <c r="B93" t="s">
        <v>49</v>
      </c>
      <c r="C93">
        <f t="shared" si="2"/>
        <v>170</v>
      </c>
      <c r="D93" t="s">
        <v>1691</v>
      </c>
    </row>
    <row r="94" spans="1:4">
      <c r="A94" t="s">
        <v>1692</v>
      </c>
      <c r="B94" t="s">
        <v>38</v>
      </c>
      <c r="C94">
        <f t="shared" si="2"/>
        <v>285</v>
      </c>
      <c r="D94" t="s">
        <v>1693</v>
      </c>
    </row>
    <row r="95" spans="1:4">
      <c r="A95" t="s">
        <v>1694</v>
      </c>
      <c r="B95" t="s">
        <v>38</v>
      </c>
      <c r="C95">
        <f t="shared" si="2"/>
        <v>247</v>
      </c>
      <c r="D95" t="s">
        <v>1695</v>
      </c>
    </row>
    <row r="96" spans="1:4">
      <c r="A96" t="s">
        <v>1696</v>
      </c>
      <c r="B96" t="s">
        <v>49</v>
      </c>
      <c r="C96">
        <f t="shared" si="2"/>
        <v>188</v>
      </c>
      <c r="D96" t="s">
        <v>1697</v>
      </c>
    </row>
    <row r="97" spans="1:4">
      <c r="A97" t="s">
        <v>1698</v>
      </c>
      <c r="B97" t="s">
        <v>49</v>
      </c>
      <c r="C97">
        <f t="shared" si="2"/>
        <v>380</v>
      </c>
      <c r="D97" t="s">
        <v>1699</v>
      </c>
    </row>
    <row r="98" spans="1:4">
      <c r="A98" t="s">
        <v>1700</v>
      </c>
      <c r="B98" t="s">
        <v>38</v>
      </c>
      <c r="C98">
        <f t="shared" si="2"/>
        <v>412</v>
      </c>
      <c r="D98" t="s">
        <v>1701</v>
      </c>
    </row>
    <row r="99" spans="1:4">
      <c r="A99" t="s">
        <v>1702</v>
      </c>
      <c r="B99" t="s">
        <v>38</v>
      </c>
      <c r="C99">
        <f t="shared" si="2"/>
        <v>416</v>
      </c>
      <c r="D99" t="s">
        <v>1703</v>
      </c>
    </row>
    <row r="100" spans="1:4">
      <c r="A100" t="s">
        <v>1704</v>
      </c>
      <c r="B100" t="s">
        <v>49</v>
      </c>
      <c r="C100">
        <f t="shared" si="2"/>
        <v>484</v>
      </c>
      <c r="D100" t="s">
        <v>1705</v>
      </c>
    </row>
    <row r="101" spans="1:4">
      <c r="A101" t="s">
        <v>1706</v>
      </c>
      <c r="B101" t="s">
        <v>5</v>
      </c>
      <c r="C101">
        <f t="shared" si="2"/>
        <v>173</v>
      </c>
      <c r="D101" t="s">
        <v>1707</v>
      </c>
    </row>
    <row r="102" spans="1:4">
      <c r="A102" t="s">
        <v>1708</v>
      </c>
      <c r="B102" t="s">
        <v>38</v>
      </c>
      <c r="C102">
        <f t="shared" si="2"/>
        <v>664</v>
      </c>
      <c r="D102" t="s">
        <v>1709</v>
      </c>
    </row>
    <row r="103" spans="1:4">
      <c r="A103" t="s">
        <v>1710</v>
      </c>
      <c r="B103" t="s">
        <v>5</v>
      </c>
      <c r="C103">
        <f t="shared" si="2"/>
        <v>558</v>
      </c>
      <c r="D103" t="s">
        <v>1711</v>
      </c>
    </row>
    <row r="104" spans="1:4">
      <c r="A104" t="s">
        <v>1712</v>
      </c>
      <c r="B104" t="s">
        <v>38</v>
      </c>
      <c r="C104">
        <f t="shared" si="2"/>
        <v>250</v>
      </c>
      <c r="D104" t="s">
        <v>1713</v>
      </c>
    </row>
    <row r="105" spans="1:4">
      <c r="A105" t="s">
        <v>1714</v>
      </c>
      <c r="B105" t="s">
        <v>38</v>
      </c>
      <c r="C105">
        <f t="shared" si="2"/>
        <v>190</v>
      </c>
      <c r="D105" t="s">
        <v>1715</v>
      </c>
    </row>
    <row r="106" spans="1:4">
      <c r="A106" t="s">
        <v>1716</v>
      </c>
      <c r="B106" t="s">
        <v>38</v>
      </c>
      <c r="C106">
        <f t="shared" si="2"/>
        <v>202</v>
      </c>
      <c r="D106" t="s">
        <v>1717</v>
      </c>
    </row>
    <row r="107" spans="1:4">
      <c r="A107" t="s">
        <v>1536</v>
      </c>
      <c r="B107" t="s">
        <v>5</v>
      </c>
      <c r="C107">
        <f t="shared" si="2"/>
        <v>464</v>
      </c>
      <c r="D107" t="s">
        <v>1537</v>
      </c>
    </row>
    <row r="108" spans="1:4">
      <c r="A108" t="s">
        <v>1742</v>
      </c>
      <c r="B108" t="s">
        <v>273</v>
      </c>
      <c r="C108">
        <f t="shared" si="2"/>
        <v>341</v>
      </c>
      <c r="D108" t="s">
        <v>1743</v>
      </c>
    </row>
    <row r="109" spans="1:4">
      <c r="A109" t="s">
        <v>1718</v>
      </c>
      <c r="B109" t="s">
        <v>38</v>
      </c>
      <c r="C109">
        <f t="shared" ref="C109:C121" si="3">LEN(D109)</f>
        <v>245</v>
      </c>
      <c r="D109" t="s">
        <v>1719</v>
      </c>
    </row>
    <row r="110" spans="1:4">
      <c r="A110" t="s">
        <v>1538</v>
      </c>
      <c r="B110" t="s">
        <v>5</v>
      </c>
      <c r="C110">
        <f t="shared" si="3"/>
        <v>406</v>
      </c>
      <c r="D110" t="s">
        <v>1539</v>
      </c>
    </row>
    <row r="111" spans="1:4">
      <c r="A111" t="s">
        <v>1720</v>
      </c>
      <c r="B111" t="s">
        <v>38</v>
      </c>
      <c r="C111">
        <f t="shared" si="3"/>
        <v>270</v>
      </c>
      <c r="D111" t="s">
        <v>1721</v>
      </c>
    </row>
    <row r="112" spans="1:4">
      <c r="A112" t="s">
        <v>1722</v>
      </c>
      <c r="B112" t="s">
        <v>38</v>
      </c>
      <c r="C112">
        <f t="shared" si="3"/>
        <v>269</v>
      </c>
      <c r="D112" t="s">
        <v>1723</v>
      </c>
    </row>
    <row r="113" spans="1:4">
      <c r="A113" t="s">
        <v>1724</v>
      </c>
      <c r="B113" t="s">
        <v>38</v>
      </c>
      <c r="C113">
        <f t="shared" si="3"/>
        <v>387</v>
      </c>
      <c r="D113" t="s">
        <v>1725</v>
      </c>
    </row>
    <row r="114" spans="1:4">
      <c r="A114" t="s">
        <v>1726</v>
      </c>
      <c r="B114" t="s">
        <v>5</v>
      </c>
      <c r="C114">
        <f t="shared" si="3"/>
        <v>381</v>
      </c>
      <c r="D114" t="s">
        <v>1727</v>
      </c>
    </row>
    <row r="115" spans="1:4">
      <c r="A115" t="s">
        <v>1728</v>
      </c>
      <c r="B115" t="s">
        <v>49</v>
      </c>
      <c r="C115">
        <f t="shared" si="3"/>
        <v>307</v>
      </c>
      <c r="D115" t="s">
        <v>1729</v>
      </c>
    </row>
    <row r="116" spans="1:4">
      <c r="A116" t="s">
        <v>1730</v>
      </c>
      <c r="B116" t="s">
        <v>5</v>
      </c>
      <c r="C116">
        <f t="shared" si="3"/>
        <v>245</v>
      </c>
      <c r="D116" t="s">
        <v>1731</v>
      </c>
    </row>
    <row r="117" spans="1:4">
      <c r="A117" t="s">
        <v>1732</v>
      </c>
      <c r="B117" t="s">
        <v>38</v>
      </c>
      <c r="C117">
        <f t="shared" si="3"/>
        <v>362</v>
      </c>
      <c r="D117" t="s">
        <v>1733</v>
      </c>
    </row>
    <row r="118" spans="1:4">
      <c r="A118" t="s">
        <v>1540</v>
      </c>
      <c r="B118" t="s">
        <v>5</v>
      </c>
      <c r="C118">
        <f t="shared" si="3"/>
        <v>394</v>
      </c>
      <c r="D118" t="s">
        <v>1541</v>
      </c>
    </row>
    <row r="119" spans="1:4">
      <c r="A119" t="s">
        <v>1734</v>
      </c>
      <c r="B119" t="s">
        <v>38</v>
      </c>
      <c r="C119">
        <f t="shared" si="3"/>
        <v>380</v>
      </c>
      <c r="D119" t="s">
        <v>1735</v>
      </c>
    </row>
    <row r="120" spans="1:4">
      <c r="A120" t="s">
        <v>1736</v>
      </c>
      <c r="B120" t="s">
        <v>49</v>
      </c>
      <c r="C120">
        <f t="shared" si="3"/>
        <v>160</v>
      </c>
      <c r="D120" t="s">
        <v>1737</v>
      </c>
    </row>
    <row r="121" spans="1:4">
      <c r="A121" t="s">
        <v>1738</v>
      </c>
      <c r="B121" t="s">
        <v>38</v>
      </c>
      <c r="C121">
        <f t="shared" si="3"/>
        <v>376</v>
      </c>
      <c r="D121" t="s">
        <v>1739</v>
      </c>
    </row>
    <row r="123" spans="1:4">
      <c r="A123" t="s">
        <v>1744</v>
      </c>
      <c r="B123">
        <f>COUNTA(A13:A121)</f>
        <v>109</v>
      </c>
    </row>
  </sheetData>
  <sortState ref="A11:D119">
    <sortCondition ref="A11:A119"/>
  </sortState>
  <mergeCells count="2">
    <mergeCell ref="A1:D1"/>
    <mergeCell ref="E1:G1"/>
  </mergeCells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61"/>
  <sheetViews>
    <sheetView workbookViewId="0">
      <selection activeCell="C9" sqref="C9"/>
    </sheetView>
  </sheetViews>
  <sheetFormatPr defaultRowHeight="16.5"/>
  <cols>
    <col min="1" max="1" width="99.375" bestFit="1" customWidth="1"/>
    <col min="3" max="3" width="18.5" bestFit="1" customWidth="1"/>
    <col min="4" max="4" width="13.5" customWidth="1"/>
  </cols>
  <sheetData>
    <row r="1" spans="1:4" ht="31.5" thickBot="1">
      <c r="A1" s="71" t="s">
        <v>2266</v>
      </c>
    </row>
    <row r="3" spans="1:4">
      <c r="A3" s="32" t="s">
        <v>2141</v>
      </c>
    </row>
    <row r="12" spans="1:4" s="1" customFormat="1">
      <c r="A12" s="1" t="s">
        <v>0</v>
      </c>
      <c r="B12" s="1" t="s">
        <v>1</v>
      </c>
      <c r="C12" s="1" t="s">
        <v>1745</v>
      </c>
      <c r="D12" s="1" t="s">
        <v>1746</v>
      </c>
    </row>
    <row r="13" spans="1:4">
      <c r="A13" t="s">
        <v>1747</v>
      </c>
      <c r="B13" t="s">
        <v>49</v>
      </c>
      <c r="C13">
        <f t="shared" ref="C13:C44" si="0">LEN(D13)</f>
        <v>192</v>
      </c>
      <c r="D13" t="s">
        <v>1748</v>
      </c>
    </row>
    <row r="14" spans="1:4">
      <c r="A14" t="s">
        <v>1749</v>
      </c>
      <c r="B14" t="s">
        <v>38</v>
      </c>
      <c r="C14">
        <f t="shared" si="0"/>
        <v>245</v>
      </c>
      <c r="D14" t="s">
        <v>1750</v>
      </c>
    </row>
    <row r="15" spans="1:4">
      <c r="A15" t="s">
        <v>1751</v>
      </c>
      <c r="B15" t="s">
        <v>38</v>
      </c>
      <c r="C15">
        <f t="shared" si="0"/>
        <v>133</v>
      </c>
      <c r="D15" t="s">
        <v>1752</v>
      </c>
    </row>
    <row r="16" spans="1:4">
      <c r="A16" t="s">
        <v>1753</v>
      </c>
      <c r="B16" t="s">
        <v>38</v>
      </c>
      <c r="C16">
        <f t="shared" si="0"/>
        <v>244</v>
      </c>
      <c r="D16" t="s">
        <v>1754</v>
      </c>
    </row>
    <row r="17" spans="1:4">
      <c r="A17" t="s">
        <v>1755</v>
      </c>
      <c r="B17" t="s">
        <v>49</v>
      </c>
      <c r="C17">
        <f t="shared" si="0"/>
        <v>209</v>
      </c>
      <c r="D17" t="s">
        <v>1756</v>
      </c>
    </row>
    <row r="18" spans="1:4">
      <c r="A18" t="s">
        <v>1757</v>
      </c>
      <c r="B18" t="s">
        <v>49</v>
      </c>
      <c r="C18">
        <f t="shared" si="0"/>
        <v>192</v>
      </c>
      <c r="D18" t="s">
        <v>1758</v>
      </c>
    </row>
    <row r="19" spans="1:4">
      <c r="A19" t="s">
        <v>1759</v>
      </c>
      <c r="B19" t="s">
        <v>38</v>
      </c>
      <c r="C19">
        <f t="shared" si="0"/>
        <v>219</v>
      </c>
      <c r="D19" t="s">
        <v>1760</v>
      </c>
    </row>
    <row r="20" spans="1:4">
      <c r="A20" t="s">
        <v>1761</v>
      </c>
      <c r="B20" t="s">
        <v>38</v>
      </c>
      <c r="C20">
        <f t="shared" si="0"/>
        <v>328</v>
      </c>
      <c r="D20" t="s">
        <v>1762</v>
      </c>
    </row>
    <row r="21" spans="1:4">
      <c r="A21" t="s">
        <v>1763</v>
      </c>
      <c r="B21" t="s">
        <v>273</v>
      </c>
      <c r="C21">
        <f t="shared" si="0"/>
        <v>344</v>
      </c>
      <c r="D21" t="s">
        <v>1764</v>
      </c>
    </row>
    <row r="22" spans="1:4">
      <c r="A22" t="s">
        <v>1765</v>
      </c>
      <c r="B22" t="s">
        <v>38</v>
      </c>
      <c r="C22">
        <f t="shared" si="0"/>
        <v>199</v>
      </c>
      <c r="D22" t="s">
        <v>1766</v>
      </c>
    </row>
    <row r="23" spans="1:4">
      <c r="A23" t="s">
        <v>1767</v>
      </c>
      <c r="B23" t="s">
        <v>5</v>
      </c>
      <c r="C23">
        <f t="shared" si="0"/>
        <v>345</v>
      </c>
      <c r="D23" t="s">
        <v>1768</v>
      </c>
    </row>
    <row r="24" spans="1:4">
      <c r="A24" t="s">
        <v>1769</v>
      </c>
      <c r="B24" t="s">
        <v>49</v>
      </c>
      <c r="C24">
        <f t="shared" si="0"/>
        <v>185</v>
      </c>
      <c r="D24" t="s">
        <v>1770</v>
      </c>
    </row>
    <row r="25" spans="1:4">
      <c r="A25" t="s">
        <v>1771</v>
      </c>
      <c r="B25" t="s">
        <v>49</v>
      </c>
      <c r="C25">
        <f t="shared" si="0"/>
        <v>230</v>
      </c>
      <c r="D25" t="s">
        <v>1772</v>
      </c>
    </row>
    <row r="26" spans="1:4">
      <c r="A26" t="s">
        <v>1773</v>
      </c>
      <c r="B26" t="s">
        <v>49</v>
      </c>
      <c r="C26">
        <f t="shared" si="0"/>
        <v>261</v>
      </c>
      <c r="D26" t="s">
        <v>1774</v>
      </c>
    </row>
    <row r="27" spans="1:4">
      <c r="A27" t="s">
        <v>1775</v>
      </c>
      <c r="B27" t="s">
        <v>49</v>
      </c>
      <c r="C27">
        <f t="shared" si="0"/>
        <v>144</v>
      </c>
      <c r="D27" t="s">
        <v>1776</v>
      </c>
    </row>
    <row r="28" spans="1:4">
      <c r="A28" t="s">
        <v>1777</v>
      </c>
      <c r="B28" t="s">
        <v>38</v>
      </c>
      <c r="C28">
        <f t="shared" si="0"/>
        <v>159</v>
      </c>
      <c r="D28" t="s">
        <v>1778</v>
      </c>
    </row>
    <row r="29" spans="1:4">
      <c r="A29" t="s">
        <v>1779</v>
      </c>
      <c r="B29" t="s">
        <v>38</v>
      </c>
      <c r="C29">
        <f t="shared" si="0"/>
        <v>306</v>
      </c>
      <c r="D29" t="s">
        <v>1780</v>
      </c>
    </row>
    <row r="30" spans="1:4">
      <c r="A30" t="s">
        <v>1781</v>
      </c>
      <c r="B30" t="s">
        <v>38</v>
      </c>
      <c r="C30">
        <f t="shared" si="0"/>
        <v>287</v>
      </c>
      <c r="D30" t="s">
        <v>1782</v>
      </c>
    </row>
    <row r="31" spans="1:4">
      <c r="A31" t="s">
        <v>1783</v>
      </c>
      <c r="B31" t="s">
        <v>273</v>
      </c>
      <c r="C31">
        <f t="shared" si="0"/>
        <v>361</v>
      </c>
      <c r="D31" t="s">
        <v>1784</v>
      </c>
    </row>
    <row r="32" spans="1:4">
      <c r="A32" t="s">
        <v>1785</v>
      </c>
      <c r="B32" t="s">
        <v>38</v>
      </c>
      <c r="C32">
        <f t="shared" si="0"/>
        <v>245</v>
      </c>
      <c r="D32" t="s">
        <v>1786</v>
      </c>
    </row>
    <row r="33" spans="1:4">
      <c r="A33" t="s">
        <v>1787</v>
      </c>
      <c r="B33" t="s">
        <v>38</v>
      </c>
      <c r="C33">
        <f t="shared" si="0"/>
        <v>189</v>
      </c>
      <c r="D33" t="s">
        <v>1788</v>
      </c>
    </row>
    <row r="34" spans="1:4">
      <c r="A34" t="s">
        <v>1789</v>
      </c>
      <c r="B34" t="s">
        <v>38</v>
      </c>
      <c r="C34">
        <f t="shared" si="0"/>
        <v>166</v>
      </c>
      <c r="D34" t="s">
        <v>1790</v>
      </c>
    </row>
    <row r="35" spans="1:4">
      <c r="A35" t="s">
        <v>1791</v>
      </c>
      <c r="B35" t="s">
        <v>49</v>
      </c>
      <c r="C35">
        <f t="shared" si="0"/>
        <v>184</v>
      </c>
      <c r="D35" t="s">
        <v>1792</v>
      </c>
    </row>
    <row r="36" spans="1:4">
      <c r="A36" t="s">
        <v>1793</v>
      </c>
      <c r="B36" t="s">
        <v>49</v>
      </c>
      <c r="C36">
        <f t="shared" si="0"/>
        <v>314</v>
      </c>
      <c r="D36" t="s">
        <v>1794</v>
      </c>
    </row>
    <row r="37" spans="1:4">
      <c r="A37" t="s">
        <v>1795</v>
      </c>
      <c r="B37" t="s">
        <v>38</v>
      </c>
      <c r="C37">
        <f t="shared" si="0"/>
        <v>192</v>
      </c>
      <c r="D37" t="s">
        <v>1796</v>
      </c>
    </row>
    <row r="38" spans="1:4">
      <c r="A38" t="s">
        <v>1797</v>
      </c>
      <c r="B38" t="s">
        <v>49</v>
      </c>
      <c r="C38">
        <f t="shared" si="0"/>
        <v>211</v>
      </c>
      <c r="D38" t="s">
        <v>1798</v>
      </c>
    </row>
    <row r="39" spans="1:4">
      <c r="A39" t="s">
        <v>1799</v>
      </c>
      <c r="B39" t="s">
        <v>49</v>
      </c>
      <c r="C39">
        <f t="shared" si="0"/>
        <v>153</v>
      </c>
      <c r="D39" t="s">
        <v>1800</v>
      </c>
    </row>
    <row r="40" spans="1:4">
      <c r="A40" t="s">
        <v>1801</v>
      </c>
      <c r="B40" t="s">
        <v>38</v>
      </c>
      <c r="C40">
        <f t="shared" si="0"/>
        <v>329</v>
      </c>
      <c r="D40" t="s">
        <v>1802</v>
      </c>
    </row>
    <row r="41" spans="1:4">
      <c r="A41" t="s">
        <v>1803</v>
      </c>
      <c r="B41" t="s">
        <v>38</v>
      </c>
      <c r="C41">
        <f t="shared" si="0"/>
        <v>225</v>
      </c>
      <c r="D41" t="s">
        <v>1804</v>
      </c>
    </row>
    <row r="42" spans="1:4">
      <c r="A42" t="s">
        <v>1805</v>
      </c>
      <c r="B42" t="s">
        <v>273</v>
      </c>
      <c r="C42">
        <f t="shared" si="0"/>
        <v>337</v>
      </c>
      <c r="D42" t="s">
        <v>1806</v>
      </c>
    </row>
    <row r="43" spans="1:4">
      <c r="A43" t="s">
        <v>1807</v>
      </c>
      <c r="B43" t="s">
        <v>273</v>
      </c>
      <c r="C43">
        <f t="shared" si="0"/>
        <v>352</v>
      </c>
      <c r="D43" t="s">
        <v>1808</v>
      </c>
    </row>
    <row r="44" spans="1:4">
      <c r="A44" t="s">
        <v>1809</v>
      </c>
      <c r="B44" t="s">
        <v>5</v>
      </c>
      <c r="C44">
        <f t="shared" si="0"/>
        <v>568</v>
      </c>
      <c r="D44" t="s">
        <v>1810</v>
      </c>
    </row>
    <row r="45" spans="1:4">
      <c r="A45" t="s">
        <v>1811</v>
      </c>
      <c r="B45" t="s">
        <v>38</v>
      </c>
      <c r="C45">
        <f t="shared" ref="C45:C76" si="1">LEN(D45)</f>
        <v>185</v>
      </c>
      <c r="D45" t="s">
        <v>1812</v>
      </c>
    </row>
    <row r="46" spans="1:4">
      <c r="A46" t="s">
        <v>1813</v>
      </c>
      <c r="B46" t="s">
        <v>38</v>
      </c>
      <c r="C46">
        <f t="shared" si="1"/>
        <v>358</v>
      </c>
      <c r="D46" t="s">
        <v>1814</v>
      </c>
    </row>
    <row r="47" spans="1:4">
      <c r="A47" t="s">
        <v>1815</v>
      </c>
      <c r="B47" t="s">
        <v>49</v>
      </c>
      <c r="C47">
        <f t="shared" si="1"/>
        <v>181</v>
      </c>
      <c r="D47" t="s">
        <v>1816</v>
      </c>
    </row>
    <row r="48" spans="1:4">
      <c r="A48" t="s">
        <v>2039</v>
      </c>
      <c r="B48" t="s">
        <v>49</v>
      </c>
      <c r="C48">
        <f t="shared" si="1"/>
        <v>248</v>
      </c>
      <c r="D48" t="s">
        <v>2040</v>
      </c>
    </row>
    <row r="49" spans="1:4">
      <c r="A49" t="s">
        <v>1817</v>
      </c>
      <c r="B49" t="s">
        <v>49</v>
      </c>
      <c r="C49">
        <f t="shared" si="1"/>
        <v>335</v>
      </c>
      <c r="D49" t="s">
        <v>1818</v>
      </c>
    </row>
    <row r="50" spans="1:4">
      <c r="A50" t="s">
        <v>1819</v>
      </c>
      <c r="B50" t="s">
        <v>38</v>
      </c>
      <c r="C50">
        <f t="shared" si="1"/>
        <v>324</v>
      </c>
      <c r="D50" t="s">
        <v>1820</v>
      </c>
    </row>
    <row r="51" spans="1:4">
      <c r="A51" t="s">
        <v>1821</v>
      </c>
      <c r="B51" t="s">
        <v>273</v>
      </c>
      <c r="C51">
        <f t="shared" si="1"/>
        <v>352</v>
      </c>
      <c r="D51" t="s">
        <v>1822</v>
      </c>
    </row>
    <row r="52" spans="1:4">
      <c r="A52" t="s">
        <v>1823</v>
      </c>
      <c r="B52" t="s">
        <v>38</v>
      </c>
      <c r="C52">
        <f t="shared" si="1"/>
        <v>161</v>
      </c>
      <c r="D52" t="s">
        <v>1824</v>
      </c>
    </row>
    <row r="53" spans="1:4">
      <c r="A53" t="s">
        <v>1825</v>
      </c>
      <c r="B53" t="s">
        <v>49</v>
      </c>
      <c r="C53">
        <f t="shared" si="1"/>
        <v>183</v>
      </c>
      <c r="D53" t="s">
        <v>1826</v>
      </c>
    </row>
    <row r="54" spans="1:4">
      <c r="A54" t="s">
        <v>1827</v>
      </c>
      <c r="B54" t="s">
        <v>49</v>
      </c>
      <c r="C54">
        <f t="shared" si="1"/>
        <v>143</v>
      </c>
      <c r="D54" t="s">
        <v>1828</v>
      </c>
    </row>
    <row r="55" spans="1:4">
      <c r="A55" t="s">
        <v>1829</v>
      </c>
      <c r="B55" t="s">
        <v>38</v>
      </c>
      <c r="C55">
        <f t="shared" si="1"/>
        <v>262</v>
      </c>
      <c r="D55" t="s">
        <v>1830</v>
      </c>
    </row>
    <row r="56" spans="1:4">
      <c r="A56" t="s">
        <v>1831</v>
      </c>
      <c r="B56" t="s">
        <v>5</v>
      </c>
      <c r="C56">
        <f t="shared" si="1"/>
        <v>415</v>
      </c>
      <c r="D56" t="s">
        <v>1832</v>
      </c>
    </row>
    <row r="57" spans="1:4">
      <c r="A57" t="s">
        <v>1833</v>
      </c>
      <c r="B57" t="s">
        <v>49</v>
      </c>
      <c r="C57">
        <f t="shared" si="1"/>
        <v>195</v>
      </c>
      <c r="D57" t="s">
        <v>1834</v>
      </c>
    </row>
    <row r="58" spans="1:4">
      <c r="A58" t="s">
        <v>1835</v>
      </c>
      <c r="B58" t="s">
        <v>49</v>
      </c>
      <c r="C58">
        <f t="shared" si="1"/>
        <v>206</v>
      </c>
      <c r="D58" t="s">
        <v>1836</v>
      </c>
    </row>
    <row r="59" spans="1:4">
      <c r="A59" t="s">
        <v>1837</v>
      </c>
      <c r="B59" t="s">
        <v>49</v>
      </c>
      <c r="C59">
        <f t="shared" si="1"/>
        <v>244</v>
      </c>
      <c r="D59" t="s">
        <v>1838</v>
      </c>
    </row>
    <row r="60" spans="1:4">
      <c r="A60" t="s">
        <v>1839</v>
      </c>
      <c r="B60" t="s">
        <v>49</v>
      </c>
      <c r="C60">
        <f t="shared" si="1"/>
        <v>244</v>
      </c>
      <c r="D60" t="s">
        <v>1840</v>
      </c>
    </row>
    <row r="61" spans="1:4">
      <c r="A61" t="s">
        <v>1841</v>
      </c>
      <c r="B61" t="s">
        <v>49</v>
      </c>
      <c r="C61">
        <f t="shared" si="1"/>
        <v>334</v>
      </c>
      <c r="D61" t="s">
        <v>1842</v>
      </c>
    </row>
    <row r="62" spans="1:4">
      <c r="A62" t="s">
        <v>1843</v>
      </c>
      <c r="B62" t="s">
        <v>5</v>
      </c>
      <c r="C62">
        <f t="shared" si="1"/>
        <v>313</v>
      </c>
      <c r="D62" t="s">
        <v>1844</v>
      </c>
    </row>
    <row r="63" spans="1:4">
      <c r="A63" t="s">
        <v>1845</v>
      </c>
      <c r="B63" t="s">
        <v>38</v>
      </c>
      <c r="C63">
        <f t="shared" si="1"/>
        <v>256</v>
      </c>
      <c r="D63" t="s">
        <v>1846</v>
      </c>
    </row>
    <row r="64" spans="1:4">
      <c r="A64" t="s">
        <v>1847</v>
      </c>
      <c r="B64" t="s">
        <v>38</v>
      </c>
      <c r="C64">
        <f t="shared" si="1"/>
        <v>158</v>
      </c>
      <c r="D64" t="s">
        <v>1848</v>
      </c>
    </row>
    <row r="65" spans="1:4">
      <c r="A65" t="s">
        <v>1849</v>
      </c>
      <c r="B65" t="s">
        <v>49</v>
      </c>
      <c r="C65">
        <f t="shared" si="1"/>
        <v>336</v>
      </c>
      <c r="D65" t="s">
        <v>1850</v>
      </c>
    </row>
    <row r="66" spans="1:4">
      <c r="A66" t="s">
        <v>1851</v>
      </c>
      <c r="B66" t="s">
        <v>49</v>
      </c>
      <c r="C66">
        <f t="shared" si="1"/>
        <v>261</v>
      </c>
      <c r="D66" t="s">
        <v>1852</v>
      </c>
    </row>
    <row r="67" spans="1:4">
      <c r="A67" t="s">
        <v>1853</v>
      </c>
      <c r="B67" t="s">
        <v>49</v>
      </c>
      <c r="C67">
        <f t="shared" si="1"/>
        <v>176</v>
      </c>
      <c r="D67" t="s">
        <v>1854</v>
      </c>
    </row>
    <row r="68" spans="1:4">
      <c r="A68" t="s">
        <v>1855</v>
      </c>
      <c r="B68" t="s">
        <v>49</v>
      </c>
      <c r="C68">
        <f t="shared" si="1"/>
        <v>225</v>
      </c>
      <c r="D68" t="s">
        <v>1856</v>
      </c>
    </row>
    <row r="69" spans="1:4">
      <c r="A69" t="s">
        <v>1857</v>
      </c>
      <c r="B69" t="s">
        <v>5</v>
      </c>
      <c r="C69">
        <f t="shared" si="1"/>
        <v>464</v>
      </c>
      <c r="D69" t="s">
        <v>1858</v>
      </c>
    </row>
    <row r="70" spans="1:4">
      <c r="A70" t="s">
        <v>1859</v>
      </c>
      <c r="B70" t="s">
        <v>38</v>
      </c>
      <c r="C70">
        <f t="shared" si="1"/>
        <v>243</v>
      </c>
      <c r="D70" t="s">
        <v>1860</v>
      </c>
    </row>
    <row r="71" spans="1:4">
      <c r="A71" t="s">
        <v>1861</v>
      </c>
      <c r="B71" t="s">
        <v>38</v>
      </c>
      <c r="C71">
        <f t="shared" si="1"/>
        <v>231</v>
      </c>
      <c r="D71" t="s">
        <v>1862</v>
      </c>
    </row>
    <row r="72" spans="1:4">
      <c r="A72" t="s">
        <v>1863</v>
      </c>
      <c r="B72" t="s">
        <v>49</v>
      </c>
      <c r="C72">
        <f t="shared" si="1"/>
        <v>194</v>
      </c>
      <c r="D72" t="s">
        <v>1864</v>
      </c>
    </row>
    <row r="73" spans="1:4">
      <c r="A73" t="s">
        <v>1865</v>
      </c>
      <c r="B73" t="s">
        <v>49</v>
      </c>
      <c r="C73">
        <f t="shared" si="1"/>
        <v>184</v>
      </c>
      <c r="D73" t="s">
        <v>1866</v>
      </c>
    </row>
    <row r="74" spans="1:4">
      <c r="A74" t="s">
        <v>1867</v>
      </c>
      <c r="B74" t="s">
        <v>49</v>
      </c>
      <c r="C74">
        <f t="shared" si="1"/>
        <v>244</v>
      </c>
      <c r="D74" t="s">
        <v>1868</v>
      </c>
    </row>
    <row r="75" spans="1:4">
      <c r="A75" t="s">
        <v>1869</v>
      </c>
      <c r="B75" t="s">
        <v>5</v>
      </c>
      <c r="C75">
        <f t="shared" si="1"/>
        <v>325</v>
      </c>
      <c r="D75" t="s">
        <v>1870</v>
      </c>
    </row>
    <row r="76" spans="1:4">
      <c r="A76" t="s">
        <v>1871</v>
      </c>
      <c r="B76" t="s">
        <v>38</v>
      </c>
      <c r="C76">
        <f t="shared" si="1"/>
        <v>328</v>
      </c>
      <c r="D76" t="s">
        <v>1872</v>
      </c>
    </row>
    <row r="77" spans="1:4">
      <c r="A77" t="s">
        <v>1873</v>
      </c>
      <c r="B77" t="s">
        <v>49</v>
      </c>
      <c r="C77">
        <f t="shared" ref="C77:C108" si="2">LEN(D77)</f>
        <v>341</v>
      </c>
      <c r="D77" t="s">
        <v>1874</v>
      </c>
    </row>
    <row r="78" spans="1:4">
      <c r="A78" t="s">
        <v>1875</v>
      </c>
      <c r="B78" t="s">
        <v>49</v>
      </c>
      <c r="C78">
        <f t="shared" si="2"/>
        <v>157</v>
      </c>
      <c r="D78" t="s">
        <v>1876</v>
      </c>
    </row>
    <row r="79" spans="1:4">
      <c r="A79" t="s">
        <v>1877</v>
      </c>
      <c r="B79" t="s">
        <v>5</v>
      </c>
      <c r="C79">
        <f t="shared" si="2"/>
        <v>458</v>
      </c>
      <c r="D79" t="s">
        <v>1878</v>
      </c>
    </row>
    <row r="80" spans="1:4">
      <c r="A80" t="s">
        <v>1879</v>
      </c>
      <c r="B80" t="s">
        <v>38</v>
      </c>
      <c r="C80">
        <f t="shared" si="2"/>
        <v>226</v>
      </c>
      <c r="D80" t="s">
        <v>1880</v>
      </c>
    </row>
    <row r="81" spans="1:4">
      <c r="A81" t="s">
        <v>1881</v>
      </c>
      <c r="B81" t="s">
        <v>49</v>
      </c>
      <c r="C81">
        <f t="shared" si="2"/>
        <v>295</v>
      </c>
      <c r="D81" t="s">
        <v>1882</v>
      </c>
    </row>
    <row r="82" spans="1:4">
      <c r="A82" t="s">
        <v>1883</v>
      </c>
      <c r="B82" t="s">
        <v>38</v>
      </c>
      <c r="C82">
        <f t="shared" si="2"/>
        <v>294</v>
      </c>
      <c r="D82" t="s">
        <v>1884</v>
      </c>
    </row>
    <row r="83" spans="1:4">
      <c r="A83" t="s">
        <v>1885</v>
      </c>
      <c r="B83" t="s">
        <v>38</v>
      </c>
      <c r="C83">
        <f t="shared" si="2"/>
        <v>171</v>
      </c>
      <c r="D83" t="s">
        <v>1886</v>
      </c>
    </row>
    <row r="84" spans="1:4">
      <c r="A84" t="s">
        <v>1887</v>
      </c>
      <c r="B84" t="s">
        <v>49</v>
      </c>
      <c r="C84">
        <f t="shared" si="2"/>
        <v>330</v>
      </c>
      <c r="D84" t="s">
        <v>1888</v>
      </c>
    </row>
    <row r="85" spans="1:4">
      <c r="A85" t="s">
        <v>1889</v>
      </c>
      <c r="B85" t="s">
        <v>38</v>
      </c>
      <c r="C85">
        <f t="shared" si="2"/>
        <v>379</v>
      </c>
      <c r="D85" t="s">
        <v>1890</v>
      </c>
    </row>
    <row r="86" spans="1:4">
      <c r="A86" t="s">
        <v>1891</v>
      </c>
      <c r="B86" t="s">
        <v>38</v>
      </c>
      <c r="C86">
        <f t="shared" si="2"/>
        <v>222</v>
      </c>
      <c r="D86" t="s">
        <v>1892</v>
      </c>
    </row>
    <row r="87" spans="1:4">
      <c r="A87" t="s">
        <v>1893</v>
      </c>
      <c r="B87" t="s">
        <v>49</v>
      </c>
      <c r="C87">
        <f t="shared" si="2"/>
        <v>236</v>
      </c>
      <c r="D87" t="s">
        <v>1894</v>
      </c>
    </row>
    <row r="88" spans="1:4">
      <c r="A88" t="s">
        <v>1895</v>
      </c>
      <c r="B88" t="s">
        <v>38</v>
      </c>
      <c r="C88">
        <f t="shared" si="2"/>
        <v>248</v>
      </c>
      <c r="D88" t="s">
        <v>1896</v>
      </c>
    </row>
    <row r="89" spans="1:4">
      <c r="A89" t="s">
        <v>1897</v>
      </c>
      <c r="B89" t="s">
        <v>38</v>
      </c>
      <c r="C89">
        <f t="shared" si="2"/>
        <v>244</v>
      </c>
      <c r="D89" t="s">
        <v>1898</v>
      </c>
    </row>
    <row r="90" spans="1:4">
      <c r="A90" t="s">
        <v>1899</v>
      </c>
      <c r="B90" t="s">
        <v>5</v>
      </c>
      <c r="C90">
        <f t="shared" si="2"/>
        <v>574</v>
      </c>
      <c r="D90" t="s">
        <v>1900</v>
      </c>
    </row>
    <row r="91" spans="1:4">
      <c r="A91" t="s">
        <v>1901</v>
      </c>
      <c r="B91" t="s">
        <v>38</v>
      </c>
      <c r="C91">
        <f t="shared" si="2"/>
        <v>139</v>
      </c>
      <c r="D91" t="s">
        <v>1902</v>
      </c>
    </row>
    <row r="92" spans="1:4">
      <c r="A92" t="s">
        <v>1903</v>
      </c>
      <c r="B92" t="s">
        <v>38</v>
      </c>
      <c r="C92">
        <f t="shared" si="2"/>
        <v>139</v>
      </c>
      <c r="D92" t="s">
        <v>1904</v>
      </c>
    </row>
    <row r="93" spans="1:4">
      <c r="A93" t="s">
        <v>1905</v>
      </c>
      <c r="B93" t="s">
        <v>38</v>
      </c>
      <c r="C93">
        <f t="shared" si="2"/>
        <v>218</v>
      </c>
      <c r="D93" t="s">
        <v>1906</v>
      </c>
    </row>
    <row r="94" spans="1:4">
      <c r="A94" t="s">
        <v>1907</v>
      </c>
      <c r="B94" t="s">
        <v>273</v>
      </c>
      <c r="C94">
        <f t="shared" si="2"/>
        <v>333</v>
      </c>
      <c r="D94" t="s">
        <v>1908</v>
      </c>
    </row>
    <row r="95" spans="1:4">
      <c r="A95" t="s">
        <v>1909</v>
      </c>
      <c r="B95" t="s">
        <v>38</v>
      </c>
      <c r="C95">
        <f t="shared" si="2"/>
        <v>332</v>
      </c>
      <c r="D95" t="s">
        <v>1910</v>
      </c>
    </row>
    <row r="96" spans="1:4">
      <c r="A96" t="s">
        <v>1911</v>
      </c>
      <c r="B96" t="s">
        <v>49</v>
      </c>
      <c r="C96">
        <f t="shared" si="2"/>
        <v>153</v>
      </c>
      <c r="D96" t="s">
        <v>1912</v>
      </c>
    </row>
    <row r="97" spans="1:4">
      <c r="A97" t="s">
        <v>1913</v>
      </c>
      <c r="B97" t="s">
        <v>5</v>
      </c>
      <c r="C97">
        <f t="shared" si="2"/>
        <v>438</v>
      </c>
      <c r="D97" t="s">
        <v>1914</v>
      </c>
    </row>
    <row r="98" spans="1:4">
      <c r="A98" t="s">
        <v>1915</v>
      </c>
      <c r="B98" t="s">
        <v>5</v>
      </c>
      <c r="C98">
        <f t="shared" si="2"/>
        <v>346</v>
      </c>
      <c r="D98" t="s">
        <v>1916</v>
      </c>
    </row>
    <row r="99" spans="1:4">
      <c r="A99" t="s">
        <v>1917</v>
      </c>
      <c r="B99" t="s">
        <v>49</v>
      </c>
      <c r="C99">
        <f t="shared" si="2"/>
        <v>277</v>
      </c>
      <c r="D99" t="s">
        <v>1918</v>
      </c>
    </row>
    <row r="100" spans="1:4">
      <c r="A100" t="s">
        <v>1919</v>
      </c>
      <c r="B100" t="s">
        <v>49</v>
      </c>
      <c r="C100">
        <f t="shared" si="2"/>
        <v>256</v>
      </c>
      <c r="D100" t="s">
        <v>1920</v>
      </c>
    </row>
    <row r="101" spans="1:4">
      <c r="A101" t="s">
        <v>1921</v>
      </c>
      <c r="B101" t="s">
        <v>38</v>
      </c>
      <c r="C101">
        <f t="shared" si="2"/>
        <v>315</v>
      </c>
      <c r="D101" t="s">
        <v>1922</v>
      </c>
    </row>
    <row r="102" spans="1:4">
      <c r="A102" t="s">
        <v>1923</v>
      </c>
      <c r="B102" t="s">
        <v>49</v>
      </c>
      <c r="C102">
        <f t="shared" si="2"/>
        <v>150</v>
      </c>
      <c r="D102" t="s">
        <v>1924</v>
      </c>
    </row>
    <row r="103" spans="1:4">
      <c r="A103" t="s">
        <v>1925</v>
      </c>
      <c r="B103" t="s">
        <v>38</v>
      </c>
      <c r="C103">
        <f t="shared" si="2"/>
        <v>287</v>
      </c>
      <c r="D103" t="s">
        <v>1926</v>
      </c>
    </row>
    <row r="104" spans="1:4">
      <c r="A104" t="s">
        <v>1927</v>
      </c>
      <c r="B104" t="s">
        <v>122</v>
      </c>
      <c r="C104">
        <f t="shared" si="2"/>
        <v>246</v>
      </c>
      <c r="D104" t="s">
        <v>1928</v>
      </c>
    </row>
    <row r="105" spans="1:4">
      <c r="A105" t="s">
        <v>1929</v>
      </c>
      <c r="B105" t="s">
        <v>49</v>
      </c>
      <c r="C105">
        <f t="shared" si="2"/>
        <v>388</v>
      </c>
      <c r="D105" t="s">
        <v>1930</v>
      </c>
    </row>
    <row r="106" spans="1:4">
      <c r="A106" t="s">
        <v>1931</v>
      </c>
      <c r="B106" t="s">
        <v>49</v>
      </c>
      <c r="C106">
        <f t="shared" si="2"/>
        <v>179</v>
      </c>
      <c r="D106" t="s">
        <v>1932</v>
      </c>
    </row>
    <row r="107" spans="1:4">
      <c r="A107" t="s">
        <v>1933</v>
      </c>
      <c r="B107" t="s">
        <v>38</v>
      </c>
      <c r="C107">
        <f t="shared" si="2"/>
        <v>282</v>
      </c>
      <c r="D107" t="s">
        <v>1934</v>
      </c>
    </row>
    <row r="108" spans="1:4">
      <c r="A108" t="s">
        <v>1935</v>
      </c>
      <c r="B108" t="s">
        <v>38</v>
      </c>
      <c r="C108">
        <f t="shared" si="2"/>
        <v>268</v>
      </c>
      <c r="D108" t="s">
        <v>1936</v>
      </c>
    </row>
    <row r="109" spans="1:4">
      <c r="A109" t="s">
        <v>1937</v>
      </c>
      <c r="B109" t="s">
        <v>38</v>
      </c>
      <c r="C109">
        <f t="shared" ref="C109:C140" si="3">LEN(D109)</f>
        <v>303</v>
      </c>
      <c r="D109" t="s">
        <v>1938</v>
      </c>
    </row>
    <row r="110" spans="1:4">
      <c r="A110" t="s">
        <v>1939</v>
      </c>
      <c r="B110" t="s">
        <v>38</v>
      </c>
      <c r="C110">
        <f t="shared" si="3"/>
        <v>343</v>
      </c>
      <c r="D110" t="s">
        <v>1940</v>
      </c>
    </row>
    <row r="111" spans="1:4">
      <c r="A111" t="s">
        <v>1941</v>
      </c>
      <c r="B111" t="s">
        <v>49</v>
      </c>
      <c r="C111">
        <f t="shared" si="3"/>
        <v>216</v>
      </c>
      <c r="D111" t="s">
        <v>1942</v>
      </c>
    </row>
    <row r="112" spans="1:4">
      <c r="A112" t="s">
        <v>1943</v>
      </c>
      <c r="B112" t="s">
        <v>49</v>
      </c>
      <c r="C112">
        <f t="shared" si="3"/>
        <v>216</v>
      </c>
      <c r="D112" t="s">
        <v>1944</v>
      </c>
    </row>
    <row r="113" spans="1:4">
      <c r="A113" t="s">
        <v>1945</v>
      </c>
      <c r="B113" t="s">
        <v>49</v>
      </c>
      <c r="C113">
        <f t="shared" si="3"/>
        <v>213</v>
      </c>
      <c r="D113" t="s">
        <v>1946</v>
      </c>
    </row>
    <row r="114" spans="1:4">
      <c r="A114" t="s">
        <v>1947</v>
      </c>
      <c r="B114" t="s">
        <v>38</v>
      </c>
      <c r="C114">
        <f t="shared" si="3"/>
        <v>335</v>
      </c>
      <c r="D114" t="s">
        <v>1948</v>
      </c>
    </row>
    <row r="115" spans="1:4">
      <c r="A115" t="s">
        <v>1949</v>
      </c>
      <c r="B115" t="s">
        <v>49</v>
      </c>
      <c r="C115">
        <f t="shared" si="3"/>
        <v>292</v>
      </c>
      <c r="D115" t="s">
        <v>1950</v>
      </c>
    </row>
    <row r="116" spans="1:4">
      <c r="A116" t="s">
        <v>1951</v>
      </c>
      <c r="B116" t="s">
        <v>49</v>
      </c>
      <c r="C116">
        <f t="shared" si="3"/>
        <v>187</v>
      </c>
      <c r="D116" t="s">
        <v>1952</v>
      </c>
    </row>
    <row r="117" spans="1:4">
      <c r="A117" t="s">
        <v>1953</v>
      </c>
      <c r="B117" t="s">
        <v>49</v>
      </c>
      <c r="C117">
        <f t="shared" si="3"/>
        <v>221</v>
      </c>
      <c r="D117" t="s">
        <v>1954</v>
      </c>
    </row>
    <row r="118" spans="1:4">
      <c r="A118" t="s">
        <v>1955</v>
      </c>
      <c r="B118" t="s">
        <v>38</v>
      </c>
      <c r="C118">
        <f t="shared" si="3"/>
        <v>268</v>
      </c>
      <c r="D118" t="s">
        <v>1956</v>
      </c>
    </row>
    <row r="119" spans="1:4">
      <c r="A119" t="s">
        <v>1957</v>
      </c>
      <c r="B119" t="s">
        <v>49</v>
      </c>
      <c r="C119">
        <f t="shared" si="3"/>
        <v>196</v>
      </c>
      <c r="D119" t="s">
        <v>1958</v>
      </c>
    </row>
    <row r="120" spans="1:4">
      <c r="A120" t="s">
        <v>1959</v>
      </c>
      <c r="B120" t="s">
        <v>5</v>
      </c>
      <c r="C120">
        <f t="shared" si="3"/>
        <v>432</v>
      </c>
      <c r="D120" t="s">
        <v>1960</v>
      </c>
    </row>
    <row r="121" spans="1:4">
      <c r="A121" t="s">
        <v>1961</v>
      </c>
      <c r="B121" t="s">
        <v>5</v>
      </c>
      <c r="C121">
        <f t="shared" si="3"/>
        <v>555</v>
      </c>
      <c r="D121" t="s">
        <v>1962</v>
      </c>
    </row>
    <row r="122" spans="1:4">
      <c r="A122" t="s">
        <v>1963</v>
      </c>
      <c r="B122" t="s">
        <v>49</v>
      </c>
      <c r="C122">
        <f t="shared" si="3"/>
        <v>272</v>
      </c>
      <c r="D122" t="s">
        <v>1964</v>
      </c>
    </row>
    <row r="123" spans="1:4">
      <c r="A123" t="s">
        <v>1965</v>
      </c>
      <c r="B123" t="s">
        <v>49</v>
      </c>
      <c r="C123">
        <f t="shared" si="3"/>
        <v>335</v>
      </c>
      <c r="D123" t="s">
        <v>1966</v>
      </c>
    </row>
    <row r="124" spans="1:4">
      <c r="A124" t="s">
        <v>1967</v>
      </c>
      <c r="B124" t="s">
        <v>38</v>
      </c>
      <c r="C124">
        <f t="shared" si="3"/>
        <v>263</v>
      </c>
      <c r="D124" t="s">
        <v>1968</v>
      </c>
    </row>
    <row r="125" spans="1:4">
      <c r="A125" t="s">
        <v>1969</v>
      </c>
      <c r="B125" t="s">
        <v>38</v>
      </c>
      <c r="C125">
        <f t="shared" si="3"/>
        <v>274</v>
      </c>
      <c r="D125" t="s">
        <v>1970</v>
      </c>
    </row>
    <row r="126" spans="1:4">
      <c r="A126" t="s">
        <v>1971</v>
      </c>
      <c r="B126" t="s">
        <v>5</v>
      </c>
      <c r="C126">
        <f t="shared" si="3"/>
        <v>604</v>
      </c>
      <c r="D126" t="s">
        <v>1972</v>
      </c>
    </row>
    <row r="127" spans="1:4">
      <c r="A127" t="s">
        <v>1973</v>
      </c>
      <c r="B127" t="s">
        <v>38</v>
      </c>
      <c r="C127">
        <f t="shared" si="3"/>
        <v>189</v>
      </c>
      <c r="D127" t="s">
        <v>1974</v>
      </c>
    </row>
    <row r="128" spans="1:4">
      <c r="A128" t="s">
        <v>1975</v>
      </c>
      <c r="B128" t="s">
        <v>49</v>
      </c>
      <c r="C128">
        <f t="shared" si="3"/>
        <v>236</v>
      </c>
      <c r="D128" t="s">
        <v>1976</v>
      </c>
    </row>
    <row r="129" spans="1:4">
      <c r="A129" t="s">
        <v>1977</v>
      </c>
      <c r="B129" t="s">
        <v>38</v>
      </c>
      <c r="C129">
        <f t="shared" si="3"/>
        <v>212</v>
      </c>
      <c r="D129" t="s">
        <v>1978</v>
      </c>
    </row>
    <row r="130" spans="1:4">
      <c r="A130" t="s">
        <v>1979</v>
      </c>
      <c r="B130" t="s">
        <v>38</v>
      </c>
      <c r="C130">
        <f t="shared" si="3"/>
        <v>211</v>
      </c>
      <c r="D130" t="s">
        <v>1980</v>
      </c>
    </row>
    <row r="131" spans="1:4">
      <c r="A131" t="s">
        <v>1981</v>
      </c>
      <c r="B131" t="s">
        <v>5</v>
      </c>
      <c r="C131">
        <f t="shared" si="3"/>
        <v>584</v>
      </c>
      <c r="D131" t="s">
        <v>1982</v>
      </c>
    </row>
    <row r="132" spans="1:4">
      <c r="A132" t="s">
        <v>1983</v>
      </c>
      <c r="B132" t="s">
        <v>49</v>
      </c>
      <c r="C132">
        <f t="shared" si="3"/>
        <v>307</v>
      </c>
      <c r="D132" t="s">
        <v>1984</v>
      </c>
    </row>
    <row r="133" spans="1:4">
      <c r="A133" t="s">
        <v>1985</v>
      </c>
      <c r="B133" t="s">
        <v>38</v>
      </c>
      <c r="C133">
        <f t="shared" si="3"/>
        <v>348</v>
      </c>
      <c r="D133" t="s">
        <v>1986</v>
      </c>
    </row>
    <row r="134" spans="1:4">
      <c r="A134" t="s">
        <v>1987</v>
      </c>
      <c r="B134" t="s">
        <v>38</v>
      </c>
      <c r="C134">
        <f t="shared" si="3"/>
        <v>253</v>
      </c>
      <c r="D134" t="s">
        <v>1988</v>
      </c>
    </row>
    <row r="135" spans="1:4">
      <c r="A135" t="s">
        <v>1989</v>
      </c>
      <c r="B135" t="s">
        <v>49</v>
      </c>
      <c r="C135">
        <f t="shared" si="3"/>
        <v>216</v>
      </c>
      <c r="D135" t="s">
        <v>1990</v>
      </c>
    </row>
    <row r="136" spans="1:4">
      <c r="A136" t="s">
        <v>1991</v>
      </c>
      <c r="B136" t="s">
        <v>38</v>
      </c>
      <c r="C136">
        <f t="shared" si="3"/>
        <v>181</v>
      </c>
      <c r="D136" t="s">
        <v>1992</v>
      </c>
    </row>
    <row r="137" spans="1:4">
      <c r="A137" t="s">
        <v>1993</v>
      </c>
      <c r="B137" t="s">
        <v>38</v>
      </c>
      <c r="C137">
        <f t="shared" si="3"/>
        <v>189</v>
      </c>
      <c r="D137" t="s">
        <v>1994</v>
      </c>
    </row>
    <row r="138" spans="1:4">
      <c r="A138" t="s">
        <v>1995</v>
      </c>
      <c r="B138" t="s">
        <v>49</v>
      </c>
      <c r="C138">
        <f t="shared" si="3"/>
        <v>218</v>
      </c>
      <c r="D138" t="s">
        <v>1996</v>
      </c>
    </row>
    <row r="139" spans="1:4">
      <c r="A139" t="s">
        <v>1997</v>
      </c>
      <c r="B139" t="s">
        <v>38</v>
      </c>
      <c r="C139">
        <f t="shared" si="3"/>
        <v>131</v>
      </c>
      <c r="D139" t="s">
        <v>1998</v>
      </c>
    </row>
    <row r="140" spans="1:4">
      <c r="A140" t="s">
        <v>1999</v>
      </c>
      <c r="B140" t="s">
        <v>38</v>
      </c>
      <c r="C140">
        <f t="shared" si="3"/>
        <v>200</v>
      </c>
      <c r="D140" t="s">
        <v>2000</v>
      </c>
    </row>
    <row r="141" spans="1:4">
      <c r="A141" t="s">
        <v>2001</v>
      </c>
      <c r="B141" t="s">
        <v>38</v>
      </c>
      <c r="C141">
        <f t="shared" ref="C141:C159" si="4">LEN(D141)</f>
        <v>243</v>
      </c>
      <c r="D141" t="s">
        <v>2002</v>
      </c>
    </row>
    <row r="142" spans="1:4">
      <c r="A142" t="s">
        <v>2003</v>
      </c>
      <c r="B142" t="s">
        <v>38</v>
      </c>
      <c r="C142">
        <f t="shared" si="4"/>
        <v>300</v>
      </c>
      <c r="D142" t="s">
        <v>2004</v>
      </c>
    </row>
    <row r="143" spans="1:4">
      <c r="A143" t="s">
        <v>2005</v>
      </c>
      <c r="B143" t="s">
        <v>38</v>
      </c>
      <c r="C143">
        <f t="shared" si="4"/>
        <v>220</v>
      </c>
      <c r="D143" t="s">
        <v>2006</v>
      </c>
    </row>
    <row r="144" spans="1:4">
      <c r="A144" t="s">
        <v>2007</v>
      </c>
      <c r="B144" t="s">
        <v>38</v>
      </c>
      <c r="C144">
        <f t="shared" si="4"/>
        <v>221</v>
      </c>
      <c r="D144" t="s">
        <v>2008</v>
      </c>
    </row>
    <row r="145" spans="1:4">
      <c r="A145" t="s">
        <v>2009</v>
      </c>
      <c r="B145" t="s">
        <v>49</v>
      </c>
      <c r="C145">
        <f t="shared" si="4"/>
        <v>224</v>
      </c>
      <c r="D145" t="s">
        <v>2010</v>
      </c>
    </row>
    <row r="146" spans="1:4">
      <c r="A146" t="s">
        <v>2011</v>
      </c>
      <c r="B146" t="s">
        <v>49</v>
      </c>
      <c r="C146">
        <f t="shared" si="4"/>
        <v>232</v>
      </c>
      <c r="D146" t="s">
        <v>2012</v>
      </c>
    </row>
    <row r="147" spans="1:4">
      <c r="A147" t="s">
        <v>2013</v>
      </c>
      <c r="B147" t="s">
        <v>38</v>
      </c>
      <c r="C147">
        <f t="shared" si="4"/>
        <v>354</v>
      </c>
      <c r="D147" t="s">
        <v>2014</v>
      </c>
    </row>
    <row r="148" spans="1:4">
      <c r="A148" t="s">
        <v>2015</v>
      </c>
      <c r="B148" t="s">
        <v>5</v>
      </c>
      <c r="C148">
        <f t="shared" si="4"/>
        <v>558</v>
      </c>
      <c r="D148" t="s">
        <v>2016</v>
      </c>
    </row>
    <row r="149" spans="1:4">
      <c r="A149" t="s">
        <v>2017</v>
      </c>
      <c r="B149" t="s">
        <v>5</v>
      </c>
      <c r="C149">
        <f t="shared" si="4"/>
        <v>507</v>
      </c>
      <c r="D149" t="s">
        <v>2018</v>
      </c>
    </row>
    <row r="150" spans="1:4">
      <c r="A150" t="s">
        <v>2019</v>
      </c>
      <c r="B150" t="s">
        <v>38</v>
      </c>
      <c r="C150">
        <f t="shared" si="4"/>
        <v>201</v>
      </c>
      <c r="D150" t="s">
        <v>2020</v>
      </c>
    </row>
    <row r="151" spans="1:4">
      <c r="A151" t="s">
        <v>2021</v>
      </c>
      <c r="B151" t="s">
        <v>38</v>
      </c>
      <c r="C151">
        <f t="shared" si="4"/>
        <v>241</v>
      </c>
      <c r="D151" t="s">
        <v>2022</v>
      </c>
    </row>
    <row r="152" spans="1:4">
      <c r="A152" t="s">
        <v>2023</v>
      </c>
      <c r="B152" t="s">
        <v>38</v>
      </c>
      <c r="C152">
        <f t="shared" si="4"/>
        <v>248</v>
      </c>
      <c r="D152" t="s">
        <v>2024</v>
      </c>
    </row>
    <row r="153" spans="1:4">
      <c r="A153" t="s">
        <v>2025</v>
      </c>
      <c r="B153" t="s">
        <v>38</v>
      </c>
      <c r="C153">
        <f t="shared" si="4"/>
        <v>391</v>
      </c>
      <c r="D153" t="s">
        <v>2026</v>
      </c>
    </row>
    <row r="154" spans="1:4">
      <c r="A154" t="s">
        <v>2027</v>
      </c>
      <c r="B154" t="s">
        <v>49</v>
      </c>
      <c r="C154">
        <f t="shared" si="4"/>
        <v>277</v>
      </c>
      <c r="D154" t="s">
        <v>2028</v>
      </c>
    </row>
    <row r="155" spans="1:4">
      <c r="A155" t="s">
        <v>2029</v>
      </c>
      <c r="B155" t="s">
        <v>5</v>
      </c>
      <c r="C155">
        <f t="shared" si="4"/>
        <v>498</v>
      </c>
      <c r="D155" t="s">
        <v>2030</v>
      </c>
    </row>
    <row r="156" spans="1:4">
      <c r="A156" t="s">
        <v>2031</v>
      </c>
      <c r="B156" t="s">
        <v>38</v>
      </c>
      <c r="C156">
        <f t="shared" si="4"/>
        <v>184</v>
      </c>
      <c r="D156" t="s">
        <v>2032</v>
      </c>
    </row>
    <row r="157" spans="1:4">
      <c r="A157" t="s">
        <v>2033</v>
      </c>
      <c r="B157" t="s">
        <v>38</v>
      </c>
      <c r="C157">
        <f t="shared" si="4"/>
        <v>162</v>
      </c>
      <c r="D157" t="s">
        <v>2034</v>
      </c>
    </row>
    <row r="158" spans="1:4">
      <c r="A158" t="s">
        <v>2035</v>
      </c>
      <c r="B158" t="s">
        <v>5</v>
      </c>
      <c r="C158">
        <f t="shared" si="4"/>
        <v>352</v>
      </c>
      <c r="D158" t="s">
        <v>2036</v>
      </c>
    </row>
    <row r="159" spans="1:4">
      <c r="A159" t="s">
        <v>2037</v>
      </c>
      <c r="B159" t="s">
        <v>49</v>
      </c>
      <c r="C159">
        <f t="shared" si="4"/>
        <v>184</v>
      </c>
      <c r="D159" t="s">
        <v>2038</v>
      </c>
    </row>
    <row r="161" spans="1:2">
      <c r="A161" t="s">
        <v>1744</v>
      </c>
      <c r="B161">
        <f>COUNTA(A13:A159)</f>
        <v>147</v>
      </c>
    </row>
  </sheetData>
  <sortState ref="A11:D157">
    <sortCondition ref="A11:A157"/>
  </sortState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11</vt:i4>
      </vt:variant>
    </vt:vector>
  </HeadingPairs>
  <TitlesOfParts>
    <vt:vector size="11" baseType="lpstr">
      <vt:lpstr>S1.TF family summary</vt:lpstr>
      <vt:lpstr>S2a.AP2-EREBP_cv.Chinese_long</vt:lpstr>
      <vt:lpstr>S2b.AP2-EREBP_cv.Borszczagowski</vt:lpstr>
      <vt:lpstr>S2c.AP2-EREBP_cv.Gy14</vt:lpstr>
      <vt:lpstr>S2d.AP2-EREBP_wild-cucumber</vt:lpstr>
      <vt:lpstr>S2e.AP2-EREBP_Melon</vt:lpstr>
      <vt:lpstr>S2f.AP2-EREBP_Watermelon</vt:lpstr>
      <vt:lpstr>S2g.AP2-EREBP_Bittergourd</vt:lpstr>
      <vt:lpstr>S2h.AP2-EREBP_Arabidopsis</vt:lpstr>
      <vt:lpstr>S3.DREB-A1 subgroup</vt:lpstr>
      <vt:lpstr>S4.FPKM values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2017-05-30T01:21:06Z</dcterms:modified>
</cp:coreProperties>
</file>